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1865" windowHeight="6480" activeTab="2"/>
  </bookViews>
  <sheets>
    <sheet name="IS" sheetId="1" r:id="rId1"/>
    <sheet name="BS" sheetId="2" r:id="rId2"/>
    <sheet name="EQUITY" sheetId="3" r:id="rId3"/>
    <sheet name="CFS" sheetId="4" r:id="rId4"/>
  </sheets>
  <definedNames>
    <definedName name="_xlnm.Print_Area" localSheetId="1">'BS'!$A$1:$H$67</definedName>
    <definedName name="_xlnm.Print_Area" localSheetId="0">'IS'!$A$1:$J$59</definedName>
  </definedNames>
  <calcPr fullCalcOnLoad="1"/>
</workbook>
</file>

<file path=xl/sharedStrings.xml><?xml version="1.0" encoding="utf-8"?>
<sst xmlns="http://schemas.openxmlformats.org/spreadsheetml/2006/main" count="247" uniqueCount="198">
  <si>
    <t>GRAND-FLO SOLUTION BERHAD (607392-W)</t>
  </si>
  <si>
    <t>CONSOLIDATED INCOME STATEMENTS</t>
  </si>
  <si>
    <t>INDIVIDUAL PERIOD</t>
  </si>
  <si>
    <t>CUMULATIVE PERIOD</t>
  </si>
  <si>
    <t xml:space="preserve">PRECEDING YEAR </t>
  </si>
  <si>
    <t>CURRENT YEAR</t>
  </si>
  <si>
    <t>CORRESPONDING</t>
  </si>
  <si>
    <t>QUARTER ENDED</t>
  </si>
  <si>
    <t>TO DATE</t>
  </si>
  <si>
    <t>NOTE</t>
  </si>
  <si>
    <t>RM</t>
  </si>
  <si>
    <t>REVENUE</t>
  </si>
  <si>
    <t>COST OF SALES</t>
  </si>
  <si>
    <t>GROSS PROFIT</t>
  </si>
  <si>
    <t>OTHER OPERATING INCOME</t>
  </si>
  <si>
    <t>SELLING AND DISTRIBUTION COSTS</t>
  </si>
  <si>
    <t>ADMINISTRATION EXPENSES</t>
  </si>
  <si>
    <t>OTHER OPERATING EXPENSES</t>
  </si>
  <si>
    <t>PROFIT FROM OPERATIONS</t>
  </si>
  <si>
    <t>FINANCE COSTS</t>
  </si>
  <si>
    <t>PROFIT BEFORE TAXATION</t>
  </si>
  <si>
    <t>INCOME TAX EXPENSES</t>
  </si>
  <si>
    <t>B4</t>
  </si>
  <si>
    <t>PROFIT AFTER TAXATION</t>
  </si>
  <si>
    <t>MINORITY INTEREST</t>
  </si>
  <si>
    <t>EARNING PER SHARE (SEN)</t>
  </si>
  <si>
    <t>B13a</t>
  </si>
  <si>
    <t>DILUTED EARNING PER SHARE (SEN)</t>
  </si>
  <si>
    <t>B13b</t>
  </si>
  <si>
    <t>AS AT END OF CURRENT YEAR QUARTER</t>
  </si>
  <si>
    <t>AS AT PRECEDING FINANCIAL YEAR</t>
  </si>
  <si>
    <t>ENDED</t>
  </si>
  <si>
    <t>Note</t>
  </si>
  <si>
    <t>CURRENT ASSETS</t>
  </si>
  <si>
    <t>Inventories</t>
  </si>
  <si>
    <t>Trade Receivables</t>
  </si>
  <si>
    <t>Other Receivables &amp; Prepayment</t>
  </si>
  <si>
    <t>Fixed Deposit</t>
  </si>
  <si>
    <t>Cash and Bank balances</t>
  </si>
  <si>
    <t>Trade Payables</t>
  </si>
  <si>
    <t>Other Payables &amp; Accrual</t>
  </si>
  <si>
    <t>Amount owing to Directors</t>
  </si>
  <si>
    <t>B9</t>
  </si>
  <si>
    <t>Provision for Taxation</t>
  </si>
  <si>
    <t>Deferred Tax</t>
  </si>
  <si>
    <t>CONSOLIDATED CASH FLOW STATEMENT</t>
  </si>
  <si>
    <t>PRECEDING</t>
  </si>
  <si>
    <t>TO-DATE</t>
  </si>
  <si>
    <t>YEAR</t>
  </si>
  <si>
    <t>CASH FLOW FROM OPERATING ACTIVITIES</t>
  </si>
  <si>
    <t>Profit/(Loss) before taxation</t>
  </si>
  <si>
    <t>Pre-acquisition Profits</t>
  </si>
  <si>
    <t>Adjustment for:-</t>
  </si>
  <si>
    <t>Amortisation of development costs</t>
  </si>
  <si>
    <t>Interest expense</t>
  </si>
  <si>
    <t>Interest income</t>
  </si>
  <si>
    <t>Operating profit/(loss) before working capital changes</t>
  </si>
  <si>
    <t>CASH (FOR)/FROM OPERATIONS</t>
  </si>
  <si>
    <t>Tax paid</t>
  </si>
  <si>
    <t>NET CASH (FOR)/FROM OPERATING ACTIVITIES</t>
  </si>
  <si>
    <t>CASH FLOW FROM INVESTING ACTIVITIES</t>
  </si>
  <si>
    <t>Acquisition of  subsidiary</t>
  </si>
  <si>
    <t>Purchase of property, plant and equipment</t>
  </si>
  <si>
    <t>Development costs incurred</t>
  </si>
  <si>
    <t>NET CASH FOR/FROM INVESTING ACTIVITIES</t>
  </si>
  <si>
    <t>CASH FLOW FROM FINANCING ACTIVITIES</t>
  </si>
  <si>
    <t>Goodwill</t>
  </si>
  <si>
    <t>Repayment of term loan</t>
  </si>
  <si>
    <t>Net drawdown of borrowings</t>
  </si>
  <si>
    <t>NET CASH FOR/FROM FINANCING ACTIVITIES</t>
  </si>
  <si>
    <t xml:space="preserve">NET INCREASE/(DECREASE)  IN CASH </t>
  </si>
  <si>
    <t>AND BANK BALANCES</t>
  </si>
  <si>
    <t>Foreign exchange fluctuation arising from foreign subsidiary</t>
  </si>
  <si>
    <t>NOTES TO  CASH FLOW STATEMENT</t>
  </si>
  <si>
    <t>Cash and cash equivalents comprise of:</t>
  </si>
  <si>
    <t>Fixed deposits with a licensed bank</t>
  </si>
  <si>
    <t>Cash and bank balances</t>
  </si>
  <si>
    <t>Reserves on Consolidation</t>
  </si>
  <si>
    <t>Share Premium</t>
  </si>
  <si>
    <t>PERIOD ENDED</t>
  </si>
  <si>
    <t>(UNAUDITED)</t>
  </si>
  <si>
    <t>(AUDITED)</t>
  </si>
  <si>
    <t>31/12/2005</t>
  </si>
  <si>
    <t>31 DEC 2005</t>
  </si>
  <si>
    <t>A9</t>
  </si>
  <si>
    <t xml:space="preserve">The unaudited condensed consolidated income statement should be read in conjunction with the Group's audited financial statements for the year ended </t>
  </si>
  <si>
    <t>CASH AND BANK BALANCES AT 01.01.2006 / 01.01.05</t>
  </si>
  <si>
    <t>Bad debts written off</t>
  </si>
  <si>
    <t>EQUITY HOLDERS OF THE PARENT</t>
  </si>
  <si>
    <t>31 December 2005 and the accompanying explanatory notes attached to the interim financial statements.</t>
  </si>
  <si>
    <t>ASSETS</t>
  </si>
  <si>
    <t>NON-CURRENT ASSETS</t>
  </si>
  <si>
    <t>TOTAL ASSETS</t>
  </si>
  <si>
    <t>EQUITY AND LIABILITIES</t>
  </si>
  <si>
    <t>Equity attributable to equity holders of the parent</t>
  </si>
  <si>
    <t>Share Capital</t>
  </si>
  <si>
    <t>Retained Earnings</t>
  </si>
  <si>
    <t>Foreign Exchange Fluctuation Reserve</t>
  </si>
  <si>
    <t>Total equity</t>
  </si>
  <si>
    <t>Minority interest</t>
  </si>
  <si>
    <t>NON-CURRENT LIABILITIES</t>
  </si>
  <si>
    <t>CURRENT LIABILITIES</t>
  </si>
  <si>
    <t>Total Liabilities</t>
  </si>
  <si>
    <t>TOTAL EQUITY AND LIABILITIES</t>
  </si>
  <si>
    <t>A2</t>
  </si>
  <si>
    <t>PROFIT ATTRIBUTABLE TO:-</t>
  </si>
  <si>
    <t>A10</t>
  </si>
  <si>
    <t>Property, plant and equipment</t>
  </si>
  <si>
    <t>Development cost</t>
  </si>
  <si>
    <t>Term loan interest</t>
  </si>
  <si>
    <t>Amortisation of other investment</t>
  </si>
  <si>
    <t>Depreciation of plant and equipment</t>
  </si>
  <si>
    <t>Bank interest paid</t>
  </si>
  <si>
    <t>attached to the interim financial statements.</t>
  </si>
  <si>
    <t>CONSOLIDATED STATEMENT OF CHANGES IN EQUITY</t>
  </si>
  <si>
    <t xml:space="preserve">Foreign </t>
  </si>
  <si>
    <t xml:space="preserve">Exchange </t>
  </si>
  <si>
    <t>Reserve</t>
  </si>
  <si>
    <t>Share</t>
  </si>
  <si>
    <t>Fluctuation</t>
  </si>
  <si>
    <t>on</t>
  </si>
  <si>
    <t>Retained</t>
  </si>
  <si>
    <t>Minority</t>
  </si>
  <si>
    <t>Total</t>
  </si>
  <si>
    <t>Capital</t>
  </si>
  <si>
    <t>Premium</t>
  </si>
  <si>
    <t>Consolidation</t>
  </si>
  <si>
    <t>Profits</t>
  </si>
  <si>
    <t>Interest</t>
  </si>
  <si>
    <t>Equity</t>
  </si>
  <si>
    <t>As at 1 January 2005</t>
  </si>
  <si>
    <t>-     effects of adopting FRS  3</t>
  </si>
  <si>
    <t>Balance as at 31 December 2005  (restated)</t>
  </si>
  <si>
    <t>Balance as at 1 January 2006</t>
  </si>
  <si>
    <t>Exchange differences on translating foreign operation</t>
  </si>
  <si>
    <t>Net profit for period</t>
  </si>
  <si>
    <t>Total recognised income and expense for the period</t>
  </si>
  <si>
    <t>The unaudited Condensed Consolidated Statement of Changes in Equity should be read in conjunction with the annual audited financial statements as at 31 December 2005 and the accompanying explanatory notes</t>
  </si>
  <si>
    <t>ESOS</t>
  </si>
  <si>
    <t>As previously stated</t>
  </si>
  <si>
    <t>Share-based payment under ESOS</t>
  </si>
  <si>
    <t>Prior year adjusment</t>
  </si>
  <si>
    <t>Reserves on ESOS</t>
  </si>
  <si>
    <t>ESOS expense</t>
  </si>
  <si>
    <t xml:space="preserve">NET ASSETS PER SHARE ATTRIBUTABLE TO  </t>
  </si>
  <si>
    <t>NET ASSETS PER SHARE (SEN) *</t>
  </si>
  <si>
    <t>*Including minority interest</t>
  </si>
  <si>
    <t>ORNINARY EQUITY HOLDERS OF THE PARENT (SEN)**</t>
  </si>
  <si>
    <t>** Excluding minority interest</t>
  </si>
  <si>
    <t>Gain on disposal of fixed assets</t>
  </si>
  <si>
    <t>(Increase)/decrease in inventories</t>
  </si>
  <si>
    <t>(Increase)/decrease in trade and other receivables</t>
  </si>
  <si>
    <t>Increase/(decrease) in trade and other payables</t>
  </si>
  <si>
    <t>Proceeds from disposal of fixed assets</t>
  </si>
  <si>
    <t>Hire purchase and lease interest</t>
  </si>
  <si>
    <t>The unaudited Condensed Consolidated Balance Sheet should be read in conjunction with the Group's audited financial</t>
  </si>
  <si>
    <t>statements for the financial year ended 31 December 2005 and the accompanying explanatory notes attached to the interim</t>
  </si>
  <si>
    <t>financial statements.</t>
  </si>
  <si>
    <t>CONSOLIDATED BALANCE SHEETS</t>
  </si>
  <si>
    <t>Repayment of hire purchase and lease payables</t>
  </si>
  <si>
    <t xml:space="preserve">The unaudited Condensed Consolidated Cash Flow Statement should be read in conjunction with the annual audited financial statements </t>
  </si>
  <si>
    <t>for the financial year ended 31 December 2005.</t>
  </si>
  <si>
    <t>Issuance of Shares :-</t>
  </si>
  <si>
    <t>ESOS exercised</t>
  </si>
  <si>
    <t>Private Placement</t>
  </si>
  <si>
    <t>Bonus Issue</t>
  </si>
  <si>
    <t>Share issuance expenses</t>
  </si>
  <si>
    <t>Balance of share issue expenses / listing expenses</t>
  </si>
  <si>
    <t>Proceeds from excersice of ESOS / issuance of share capital</t>
  </si>
  <si>
    <t>FOR THE QUARTER ENDED 31 DECEMBER 2006</t>
  </si>
  <si>
    <t>31/12/2006</t>
  </si>
  <si>
    <t>AS AT 31 DECEMBER 2006</t>
  </si>
  <si>
    <t>31 DEC 2006</t>
  </si>
  <si>
    <t>Balance as at 31 December 2006</t>
  </si>
  <si>
    <t>Long-Term Borrowing</t>
  </si>
  <si>
    <t>Short-Term Borrowing</t>
  </si>
  <si>
    <t>Other Capital Reserve</t>
  </si>
  <si>
    <t>Purchase consideration on investment in subsidiary</t>
  </si>
  <si>
    <t>Other</t>
  </si>
  <si>
    <t>Other Investment, unquoted</t>
  </si>
  <si>
    <t>The unaudited results of Grand-Flo Solution Berhad and its subsidiaries for the period ended 31 December 2006 are as follows:-</t>
  </si>
  <si>
    <t>Other Capital Reserve*</t>
  </si>
  <si>
    <t>*Other Capital Reserves capitalised from Retained Profits:</t>
  </si>
  <si>
    <t>- Share dividend declared by a foreign subsidiary</t>
  </si>
  <si>
    <t>- Legal Reserve required of a foreign subsidiary</t>
  </si>
  <si>
    <t>MI portion of dividend paid by a foreign subsidiary</t>
  </si>
  <si>
    <t>(MI)</t>
  </si>
  <si>
    <t>Hire Purchase Interest</t>
  </si>
  <si>
    <t>Provision for impairment</t>
  </si>
  <si>
    <t>Term Loan Interest</t>
  </si>
  <si>
    <t>Provision for doubtful debts</t>
  </si>
  <si>
    <t>Stock Written off</t>
  </si>
  <si>
    <t>Proceeds from issuance of share capital</t>
  </si>
  <si>
    <t>Minority interest shares of in subsidiary</t>
  </si>
  <si>
    <t>CASH AND BANK BALANCES AT 31.12.2006 / 31.12.05</t>
  </si>
  <si>
    <t>A15</t>
  </si>
  <si>
    <t>Term Loan Drawdown</t>
  </si>
  <si>
    <t>Dividends paid to minority shareholders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</si>
</sst>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00_);_(* \(#,##0.0000\);_(* &quot;-&quot;????_);_(@_)"/>
    <numFmt numFmtId="177" formatCode="#,##0\ &quot;$&quot;;\-#,##0\ &quot;$&quot;"/>
    <numFmt numFmtId="178" formatCode="#,##0\ &quot;$&quot;;[Red]\-#,##0\ &quot;$&quot;"/>
    <numFmt numFmtId="179" formatCode="#,##0.00\ &quot;$&quot;;\-#,##0.00\ &quot;$&quot;"/>
    <numFmt numFmtId="180" formatCode="#,##0.00\ &quot;$&quot;;[Red]\-#,##0.00\ &quot;$&quot;"/>
    <numFmt numFmtId="181" formatCode="_-* #,##0\ &quot;$&quot;_-;\-* #,##0\ &quot;$&quot;_-;_-* &quot;-&quot;\ &quot;$&quot;_-;_-@_-"/>
    <numFmt numFmtId="182" formatCode="_-* #,##0\ _$_-;\-* #,##0\ _$_-;_-* &quot;-&quot;\ _$_-;_-@_-"/>
    <numFmt numFmtId="183" formatCode="_-* #,##0.00\ &quot;$&quot;_-;\-* #,##0.00\ &quot;$&quot;_-;_-* &quot;-&quot;??\ &quot;$&quot;_-;_-@_-"/>
    <numFmt numFmtId="184" formatCode="_-* #,##0.00\ _$_-;\-* #,##0.00\ _$_-;_-* &quot;-&quot;??\ _$_-;_-@_-"/>
    <numFmt numFmtId="185" formatCode="_(* #,##0.00_);_(* \(#,##0.00\);_(* \-??_);_(@_)"/>
    <numFmt numFmtId="186" formatCode="_(* #,##0_);_(* \(#,##0\);_(* \-??_);_(@_)"/>
    <numFmt numFmtId="187" formatCode="mm/yy"/>
    <numFmt numFmtId="188" formatCode="d/mmm/yy"/>
    <numFmt numFmtId="189" formatCode="#,##0\ _$;\-#,##0\ _$"/>
    <numFmt numFmtId="190" formatCode="0_);\(0\)"/>
    <numFmt numFmtId="191" formatCode="_(* #,##0.0_);_(* \(#,##0.0\);_(* \-??_);_(@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000"/>
    <numFmt numFmtId="197" formatCode="_-* #,##0_-;\-* #,##0_-;_-* &quot;-&quot;??_-;_-@_-"/>
    <numFmt numFmtId="198" formatCode="0.0000000"/>
    <numFmt numFmtId="199" formatCode="0.000000"/>
    <numFmt numFmtId="200" formatCode="0.00000"/>
    <numFmt numFmtId="201" formatCode="0.0000"/>
    <numFmt numFmtId="202" formatCode="0.00000000"/>
    <numFmt numFmtId="203" formatCode="0.000000000"/>
    <numFmt numFmtId="204" formatCode="0.0000000000"/>
    <numFmt numFmtId="205" formatCode="0.0"/>
    <numFmt numFmtId="206" formatCode="_(* #,##0.00000_);_(* \(#,##0.00000\);_(* &quot;-&quot;??_);_(@_)"/>
    <numFmt numFmtId="207" formatCode="_(* #,##0.000000_);_(* \(#,##0.000000\);_(* &quot;-&quot;??_);_(@_)"/>
    <numFmt numFmtId="208" formatCode="0_);[Red]\(0\)"/>
    <numFmt numFmtId="209" formatCode="#,##0.0_);\(#,##0.0\)"/>
    <numFmt numFmtId="210" formatCode="#,##0.000"/>
    <numFmt numFmtId="211" formatCode="#,##0.000000"/>
    <numFmt numFmtId="212" formatCode="_(* #,##0.000000_);_(* \(#,##0.000000\);_(* &quot;-&quot;??????_);_(@_)"/>
    <numFmt numFmtId="213" formatCode="_(* #,##0.0000000_);_(* \(#,##0.0000000\);_(* &quot;-&quot;??_);_(@_)"/>
    <numFmt numFmtId="214" formatCode="_(* #,##0.00000000_);_(* \(#,##0.00000000\);_(* &quot;-&quot;??_);_(@_)"/>
    <numFmt numFmtId="215" formatCode="#,##0.00000"/>
    <numFmt numFmtId="216" formatCode="_(* #,##0.00000_);_(* \(#,##0.00000\);_(* &quot;-&quot;?????_);_(@_)"/>
    <numFmt numFmtId="217" formatCode="0.00_);\(0.00\)"/>
    <numFmt numFmtId="218" formatCode="0.0_);\(0.0\)"/>
  </numFmts>
  <fonts count="13">
    <font>
      <sz val="12"/>
      <name val="宋体"/>
      <family val="0"/>
    </font>
    <font>
      <sz val="10"/>
      <name val="Arial"/>
      <family val="1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b/>
      <sz val="12"/>
      <name val="Times New Roman"/>
      <family val="1"/>
    </font>
    <font>
      <b/>
      <sz val="8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22" applyFont="1" applyAlignment="1">
      <alignment horizontal="left"/>
      <protection/>
    </xf>
    <xf numFmtId="0" fontId="4" fillId="0" borderId="0" xfId="22" applyFont="1" applyAlignment="1">
      <alignment horizontal="center"/>
      <protection/>
    </xf>
    <xf numFmtId="0" fontId="5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0" fontId="4" fillId="0" borderId="0" xfId="22" applyFont="1" applyAlignment="1">
      <alignment horizontal="right"/>
      <protection/>
    </xf>
    <xf numFmtId="0" fontId="7" fillId="0" borderId="0" xfId="22" applyFont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4" fillId="0" borderId="1" xfId="22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186" fontId="6" fillId="0" borderId="0" xfId="17" applyNumberFormat="1" applyFont="1" applyFill="1" applyBorder="1" applyAlignment="1" applyProtection="1">
      <alignment horizontal="center"/>
      <protection/>
    </xf>
    <xf numFmtId="186" fontId="6" fillId="0" borderId="1" xfId="17" applyNumberFormat="1" applyFont="1" applyFill="1" applyBorder="1" applyAlignment="1" applyProtection="1">
      <alignment/>
      <protection/>
    </xf>
    <xf numFmtId="186" fontId="6" fillId="0" borderId="1" xfId="17" applyNumberFormat="1" applyFont="1" applyFill="1" applyBorder="1" applyAlignment="1" applyProtection="1">
      <alignment horizontal="center"/>
      <protection/>
    </xf>
    <xf numFmtId="185" fontId="6" fillId="0" borderId="0" xfId="17" applyNumberFormat="1" applyFont="1" applyFill="1" applyBorder="1" applyAlignment="1" applyProtection="1">
      <alignment/>
      <protection/>
    </xf>
    <xf numFmtId="0" fontId="6" fillId="0" borderId="0" xfId="22" applyFont="1" applyFill="1">
      <alignment/>
      <protection/>
    </xf>
    <xf numFmtId="0" fontId="4" fillId="0" borderId="0" xfId="22" applyFont="1">
      <alignment/>
      <protection/>
    </xf>
    <xf numFmtId="43" fontId="6" fillId="0" borderId="0" xfId="15" applyFont="1" applyAlignment="1">
      <alignment/>
    </xf>
    <xf numFmtId="14" fontId="6" fillId="0" borderId="0" xfId="22" applyNumberFormat="1" applyFont="1">
      <alignment/>
      <protection/>
    </xf>
    <xf numFmtId="193" fontId="6" fillId="0" borderId="0" xfId="15" applyNumberFormat="1" applyFont="1" applyAlignment="1">
      <alignment/>
    </xf>
    <xf numFmtId="193" fontId="6" fillId="0" borderId="0" xfId="22" applyNumberFormat="1" applyFont="1">
      <alignment/>
      <protection/>
    </xf>
    <xf numFmtId="0" fontId="4" fillId="0" borderId="0" xfId="22" applyFont="1" applyAlignment="1">
      <alignment horizontal="center" wrapText="1"/>
      <protection/>
    </xf>
    <xf numFmtId="0" fontId="4" fillId="0" borderId="0" xfId="22" applyFont="1" applyAlignment="1">
      <alignment horizontal="center"/>
      <protection/>
    </xf>
    <xf numFmtId="188" fontId="4" fillId="0" borderId="1" xfId="22" applyNumberFormat="1" applyFont="1" applyBorder="1" applyAlignment="1" quotePrefix="1">
      <alignment horizontal="center"/>
      <protection/>
    </xf>
    <xf numFmtId="0" fontId="4" fillId="0" borderId="0" xfId="22" applyFont="1" applyBorder="1" applyAlignment="1">
      <alignment horizontal="center"/>
      <protection/>
    </xf>
    <xf numFmtId="186" fontId="6" fillId="0" borderId="0" xfId="17" applyNumberFormat="1" applyFont="1" applyFill="1" applyBorder="1" applyAlignment="1" applyProtection="1">
      <alignment/>
      <protection/>
    </xf>
    <xf numFmtId="186" fontId="6" fillId="0" borderId="2" xfId="17" applyNumberFormat="1" applyFont="1" applyFill="1" applyBorder="1" applyAlignment="1" applyProtection="1">
      <alignment/>
      <protection/>
    </xf>
    <xf numFmtId="0" fontId="6" fillId="0" borderId="0" xfId="22" applyFont="1">
      <alignment/>
      <protection/>
    </xf>
    <xf numFmtId="0" fontId="6" fillId="0" borderId="0" xfId="23" applyFont="1" applyFill="1">
      <alignment/>
      <protection/>
    </xf>
    <xf numFmtId="0" fontId="1" fillId="0" borderId="0" xfId="23" applyFont="1" applyFill="1">
      <alignment/>
      <protection/>
    </xf>
    <xf numFmtId="0" fontId="4" fillId="0" borderId="0" xfId="23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8" fillId="0" borderId="0" xfId="22" applyFont="1" applyFill="1">
      <alignment/>
      <protection/>
    </xf>
    <xf numFmtId="0" fontId="4" fillId="0" borderId="0" xfId="23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 horizontal="center"/>
      <protection/>
    </xf>
    <xf numFmtId="0" fontId="1" fillId="0" borderId="0" xfId="23" applyFont="1" applyFill="1" applyAlignment="1">
      <alignment horizontal="center"/>
      <protection/>
    </xf>
    <xf numFmtId="0" fontId="6" fillId="0" borderId="0" xfId="23" applyFont="1" applyFill="1" applyBorder="1">
      <alignment/>
      <protection/>
    </xf>
    <xf numFmtId="186" fontId="6" fillId="0" borderId="0" xfId="15" applyNumberFormat="1" applyFont="1" applyFill="1" applyBorder="1" applyAlignment="1" applyProtection="1">
      <alignment horizontal="center"/>
      <protection/>
    </xf>
    <xf numFmtId="0" fontId="6" fillId="0" borderId="0" xfId="23" applyFont="1" applyFill="1">
      <alignment/>
      <protection/>
    </xf>
    <xf numFmtId="186" fontId="6" fillId="0" borderId="3" xfId="15" applyNumberFormat="1" applyFont="1" applyFill="1" applyBorder="1" applyAlignment="1" applyProtection="1">
      <alignment horizontal="center"/>
      <protection/>
    </xf>
    <xf numFmtId="186" fontId="4" fillId="0" borderId="0" xfId="15" applyNumberFormat="1" applyFont="1" applyFill="1" applyBorder="1" applyAlignment="1" applyProtection="1">
      <alignment horizontal="center"/>
      <protection/>
    </xf>
    <xf numFmtId="193" fontId="6" fillId="0" borderId="0" xfId="15" applyNumberFormat="1" applyFont="1" applyFill="1" applyAlignment="1">
      <alignment/>
    </xf>
    <xf numFmtId="193" fontId="6" fillId="0" borderId="0" xfId="15" applyNumberFormat="1" applyFont="1" applyFill="1" applyAlignment="1">
      <alignment horizontal="center"/>
    </xf>
    <xf numFmtId="193" fontId="6" fillId="0" borderId="0" xfId="15" applyNumberFormat="1" applyFont="1" applyFill="1" applyBorder="1" applyAlignment="1">
      <alignment horizontal="center"/>
    </xf>
    <xf numFmtId="193" fontId="6" fillId="0" borderId="3" xfId="15" applyNumberFormat="1" applyFont="1" applyFill="1" applyBorder="1" applyAlignment="1">
      <alignment horizontal="center"/>
    </xf>
    <xf numFmtId="0" fontId="4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186" fontId="6" fillId="0" borderId="0" xfId="15" applyNumberFormat="1" applyFont="1" applyFill="1" applyBorder="1" applyAlignment="1">
      <alignment horizontal="center"/>
    </xf>
    <xf numFmtId="186" fontId="6" fillId="0" borderId="4" xfId="15" applyNumberFormat="1" applyFont="1" applyFill="1" applyBorder="1" applyAlignment="1" applyProtection="1">
      <alignment horizontal="center"/>
      <protection/>
    </xf>
    <xf numFmtId="0" fontId="6" fillId="0" borderId="0" xfId="23" applyFont="1" applyFill="1" applyBorder="1">
      <alignment/>
      <protection/>
    </xf>
    <xf numFmtId="193" fontId="10" fillId="0" borderId="0" xfId="15" applyNumberFormat="1" applyFont="1" applyFill="1" applyBorder="1" applyAlignment="1">
      <alignment/>
    </xf>
    <xf numFmtId="186" fontId="4" fillId="0" borderId="5" xfId="15" applyNumberFormat="1" applyFont="1" applyFill="1" applyBorder="1" applyAlignment="1" applyProtection="1">
      <alignment horizontal="center"/>
      <protection/>
    </xf>
    <xf numFmtId="186" fontId="6" fillId="0" borderId="0" xfId="23" applyNumberFormat="1" applyFont="1" applyFill="1" applyAlignment="1">
      <alignment horizontal="center"/>
      <protection/>
    </xf>
    <xf numFmtId="186" fontId="6" fillId="0" borderId="0" xfId="23" applyNumberFormat="1" applyFont="1" applyFill="1" applyBorder="1" applyAlignment="1">
      <alignment horizontal="center"/>
      <protection/>
    </xf>
    <xf numFmtId="186" fontId="4" fillId="0" borderId="6" xfId="15" applyNumberFormat="1" applyFont="1" applyFill="1" applyBorder="1" applyAlignment="1" applyProtection="1">
      <alignment horizontal="center"/>
      <protection/>
    </xf>
    <xf numFmtId="0" fontId="4" fillId="0" borderId="0" xfId="23" applyFont="1" applyFill="1" applyBorder="1">
      <alignment/>
      <protection/>
    </xf>
    <xf numFmtId="0" fontId="6" fillId="0" borderId="0" xfId="23" applyFont="1" applyFill="1" applyBorder="1" applyAlignment="1">
      <alignment horizontal="center"/>
      <protection/>
    </xf>
    <xf numFmtId="186" fontId="4" fillId="0" borderId="7" xfId="15" applyNumberFormat="1" applyFont="1" applyFill="1" applyBorder="1" applyAlignment="1" applyProtection="1">
      <alignment horizontal="center"/>
      <protection/>
    </xf>
    <xf numFmtId="186" fontId="4" fillId="0" borderId="0" xfId="23" applyNumberFormat="1" applyFont="1" applyFill="1" applyBorder="1" applyAlignment="1">
      <alignment horizontal="center"/>
      <protection/>
    </xf>
    <xf numFmtId="0" fontId="6" fillId="0" borderId="0" xfId="23" applyFont="1" applyFill="1" applyAlignment="1">
      <alignment horizontal="center"/>
      <protection/>
    </xf>
    <xf numFmtId="0" fontId="6" fillId="0" borderId="0" xfId="23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0" fontId="11" fillId="0" borderId="0" xfId="23" applyFont="1" applyFill="1">
      <alignment/>
      <protection/>
    </xf>
    <xf numFmtId="0" fontId="6" fillId="0" borderId="0" xfId="22" applyFont="1" applyFill="1" applyAlignment="1">
      <alignment/>
      <protection/>
    </xf>
    <xf numFmtId="0" fontId="10" fillId="0" borderId="0" xfId="23" applyFont="1" applyFill="1" applyBorder="1">
      <alignment/>
      <protection/>
    </xf>
    <xf numFmtId="43" fontId="10" fillId="0" borderId="0" xfId="15" applyFont="1" applyFill="1" applyBorder="1" applyAlignment="1">
      <alignment/>
    </xf>
    <xf numFmtId="0" fontId="10" fillId="0" borderId="0" xfId="22" applyFont="1" applyAlignment="1">
      <alignment horizontal="left"/>
      <protection/>
    </xf>
    <xf numFmtId="193" fontId="10" fillId="0" borderId="0" xfId="22" applyNumberFormat="1" applyFont="1" applyAlignment="1">
      <alignment horizontal="left"/>
      <protection/>
    </xf>
    <xf numFmtId="186" fontId="6" fillId="0" borderId="0" xfId="17" applyNumberFormat="1" applyFont="1" applyFill="1" applyBorder="1" applyAlignment="1" applyProtection="1">
      <alignment/>
      <protection/>
    </xf>
    <xf numFmtId="0" fontId="10" fillId="0" borderId="0" xfId="22" applyFont="1">
      <alignment/>
      <protection/>
    </xf>
    <xf numFmtId="186" fontId="6" fillId="0" borderId="6" xfId="17" applyNumberFormat="1" applyFont="1" applyFill="1" applyBorder="1" applyAlignment="1" applyProtection="1">
      <alignment/>
      <protection/>
    </xf>
    <xf numFmtId="186" fontId="6" fillId="0" borderId="8" xfId="17" applyNumberFormat="1" applyFont="1" applyFill="1" applyBorder="1" applyAlignment="1" applyProtection="1">
      <alignment/>
      <protection/>
    </xf>
    <xf numFmtId="186" fontId="6" fillId="0" borderId="9" xfId="17" applyNumberFormat="1" applyFont="1" applyFill="1" applyBorder="1" applyAlignment="1" applyProtection="1">
      <alignment/>
      <protection/>
    </xf>
    <xf numFmtId="186" fontId="6" fillId="0" borderId="3" xfId="17" applyNumberFormat="1" applyFont="1" applyFill="1" applyBorder="1" applyAlignment="1" applyProtection="1">
      <alignment/>
      <protection/>
    </xf>
    <xf numFmtId="0" fontId="1" fillId="0" borderId="0" xfId="23" applyFont="1" applyFill="1" applyBorder="1">
      <alignment/>
      <protection/>
    </xf>
    <xf numFmtId="0" fontId="4" fillId="0" borderId="0" xfId="22" applyFont="1" applyBorder="1" applyAlignment="1">
      <alignment horizontal="left"/>
      <protection/>
    </xf>
    <xf numFmtId="186" fontId="4" fillId="0" borderId="0" xfId="17" applyNumberFormat="1" applyFont="1" applyBorder="1" applyAlignment="1">
      <alignment horizontal="left"/>
    </xf>
    <xf numFmtId="0" fontId="4" fillId="0" borderId="0" xfId="22" applyFont="1" applyBorder="1">
      <alignment/>
      <protection/>
    </xf>
    <xf numFmtId="0" fontId="6" fillId="0" borderId="0" xfId="22" applyFont="1" applyBorder="1">
      <alignment/>
      <protection/>
    </xf>
    <xf numFmtId="186" fontId="6" fillId="0" borderId="0" xfId="17" applyNumberFormat="1" applyFont="1" applyBorder="1" applyAlignment="1">
      <alignment/>
    </xf>
    <xf numFmtId="186" fontId="4" fillId="0" borderId="0" xfId="17" applyNumberFormat="1" applyFont="1" applyBorder="1" applyAlignment="1">
      <alignment horizontal="center"/>
    </xf>
    <xf numFmtId="0" fontId="4" fillId="0" borderId="3" xfId="22" applyFont="1" applyBorder="1" applyAlignment="1">
      <alignment horizontal="center"/>
      <protection/>
    </xf>
    <xf numFmtId="186" fontId="4" fillId="0" borderId="3" xfId="17" applyNumberFormat="1" applyFont="1" applyBorder="1" applyAlignment="1">
      <alignment horizontal="center"/>
    </xf>
    <xf numFmtId="0" fontId="6" fillId="0" borderId="0" xfId="22" applyFont="1" applyBorder="1" applyAlignment="1">
      <alignment horizontal="center"/>
      <protection/>
    </xf>
    <xf numFmtId="186" fontId="6" fillId="0" borderId="0" xfId="17" applyNumberFormat="1" applyFont="1" applyBorder="1" applyAlignment="1">
      <alignment horizontal="center"/>
    </xf>
    <xf numFmtId="193" fontId="6" fillId="0" borderId="0" xfId="15" applyNumberFormat="1" applyFont="1" applyBorder="1" applyAlignment="1">
      <alignment/>
    </xf>
    <xf numFmtId="193" fontId="6" fillId="0" borderId="0" xfId="15" applyNumberFormat="1" applyFont="1" applyAlignment="1">
      <alignment/>
    </xf>
    <xf numFmtId="193" fontId="6" fillId="0" borderId="0" xfId="15" applyNumberFormat="1" applyFont="1" applyBorder="1" applyAlignment="1">
      <alignment horizontal="right"/>
    </xf>
    <xf numFmtId="193" fontId="6" fillId="0" borderId="0" xfId="15" applyNumberFormat="1" applyFont="1" applyAlignment="1">
      <alignment horizontal="right"/>
    </xf>
    <xf numFmtId="41" fontId="6" fillId="0" borderId="0" xfId="22" applyNumberFormat="1" applyFont="1" quotePrefix="1">
      <alignment/>
      <protection/>
    </xf>
    <xf numFmtId="193" fontId="4" fillId="0" borderId="0" xfId="15" applyNumberFormat="1" applyFont="1" applyAlignment="1">
      <alignment/>
    </xf>
    <xf numFmtId="193" fontId="6" fillId="0" borderId="9" xfId="15" applyNumberFormat="1" applyFont="1" applyBorder="1" applyAlignment="1">
      <alignment/>
    </xf>
    <xf numFmtId="193" fontId="6" fillId="0" borderId="3" xfId="15" applyNumberFormat="1" applyFont="1" applyBorder="1" applyAlignment="1">
      <alignment/>
    </xf>
    <xf numFmtId="193" fontId="6" fillId="0" borderId="3" xfId="15" applyNumberFormat="1" applyFont="1" applyBorder="1" applyAlignment="1">
      <alignment horizontal="right"/>
    </xf>
    <xf numFmtId="193" fontId="6" fillId="0" borderId="0" xfId="15" applyNumberFormat="1" applyFont="1" applyFill="1" applyBorder="1" applyAlignment="1" applyProtection="1">
      <alignment horizontal="right"/>
      <protection/>
    </xf>
    <xf numFmtId="186" fontId="6" fillId="0" borderId="0" xfId="17" applyNumberFormat="1" applyFont="1" applyAlignment="1">
      <alignment/>
    </xf>
    <xf numFmtId="0" fontId="6" fillId="0" borderId="0" xfId="22" applyFont="1" applyFill="1" applyAlignment="1">
      <alignment horizontal="center"/>
      <protection/>
    </xf>
    <xf numFmtId="0" fontId="12" fillId="0" borderId="0" xfId="22" applyFont="1">
      <alignment/>
      <protection/>
    </xf>
    <xf numFmtId="0" fontId="12" fillId="0" borderId="0" xfId="22" applyFont="1" applyFill="1" applyAlignment="1">
      <alignment/>
      <protection/>
    </xf>
    <xf numFmtId="43" fontId="6" fillId="0" borderId="0" xfId="22" applyNumberFormat="1" applyFont="1" applyFill="1">
      <alignment/>
      <protection/>
    </xf>
    <xf numFmtId="43" fontId="6" fillId="0" borderId="0" xfId="23" applyNumberFormat="1" applyFont="1" applyFill="1" applyBorder="1">
      <alignment/>
      <protection/>
    </xf>
    <xf numFmtId="193" fontId="10" fillId="0" borderId="0" xfId="15" applyNumberFormat="1" applyFont="1" applyFill="1" applyBorder="1" applyAlignment="1" quotePrefix="1">
      <alignment horizontal="right"/>
    </xf>
    <xf numFmtId="0" fontId="4" fillId="0" borderId="0" xfId="22" applyFont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>
      <alignment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0" fontId="4" fillId="0" borderId="0" xfId="22" applyFont="1" applyAlignment="1">
      <alignment horizontal="center"/>
      <protection/>
    </xf>
    <xf numFmtId="49" fontId="4" fillId="0" borderId="0" xfId="22" applyNumberFormat="1" applyFont="1" applyAlignment="1">
      <alignment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right"/>
      <protection/>
    </xf>
    <xf numFmtId="0" fontId="1" fillId="0" borderId="0" xfId="23" applyFont="1" applyAlignment="1">
      <alignment horizontal="right"/>
      <protection/>
    </xf>
    <xf numFmtId="0" fontId="4" fillId="0" borderId="0" xfId="22" applyFo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1" xfId="22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193" fontId="6" fillId="0" borderId="0" xfId="15" applyNumberFormat="1" applyFont="1" applyFill="1" applyBorder="1" applyAlignment="1" applyProtection="1">
      <alignment/>
      <protection/>
    </xf>
    <xf numFmtId="185" fontId="6" fillId="0" borderId="0" xfId="17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3" fontId="4" fillId="0" borderId="0" xfId="15" applyFont="1" applyAlignment="1">
      <alignment horizontal="center"/>
    </xf>
    <xf numFmtId="0" fontId="4" fillId="0" borderId="1" xfId="22" applyFont="1" applyBorder="1" applyAlignment="1">
      <alignment horizontal="center"/>
      <protection/>
    </xf>
    <xf numFmtId="43" fontId="4" fillId="0" borderId="0" xfId="15" applyFont="1" applyBorder="1" applyAlignment="1">
      <alignment horizontal="center"/>
    </xf>
    <xf numFmtId="187" fontId="4" fillId="0" borderId="1" xfId="22" applyNumberFormat="1" applyFont="1" applyBorder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43" fontId="6" fillId="0" borderId="0" xfId="15" applyFont="1" applyAlignment="1">
      <alignment horizontal="center"/>
    </xf>
    <xf numFmtId="186" fontId="6" fillId="0" borderId="0" xfId="17" applyNumberFormat="1" applyFont="1" applyFill="1" applyBorder="1" applyAlignment="1" applyProtection="1">
      <alignment horizontal="center"/>
      <protection/>
    </xf>
    <xf numFmtId="0" fontId="6" fillId="0" borderId="0" xfId="22" applyFont="1" applyFill="1" applyAlignment="1">
      <alignment horizontal="center"/>
      <protection/>
    </xf>
    <xf numFmtId="186" fontId="6" fillId="0" borderId="3" xfId="17" applyNumberFormat="1" applyFont="1" applyFill="1" applyBorder="1" applyAlignment="1" applyProtection="1">
      <alignment horizontal="center"/>
      <protection/>
    </xf>
    <xf numFmtId="0" fontId="6" fillId="0" borderId="0" xfId="22" applyFont="1" applyFill="1" applyAlignment="1">
      <alignment/>
      <protection/>
    </xf>
    <xf numFmtId="186" fontId="6" fillId="0" borderId="0" xfId="15" applyNumberFormat="1" applyFont="1" applyFill="1" applyBorder="1" applyAlignment="1" applyProtection="1">
      <alignment horizontal="center"/>
      <protection/>
    </xf>
    <xf numFmtId="186" fontId="6" fillId="0" borderId="3" xfId="15" applyNumberFormat="1" applyFont="1" applyFill="1" applyBorder="1" applyAlignment="1" applyProtection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11" fillId="0" borderId="0" xfId="23" applyFont="1" applyFill="1" applyBorder="1" applyAlignment="1">
      <alignment horizontal="center"/>
      <protection/>
    </xf>
    <xf numFmtId="186" fontId="6" fillId="0" borderId="0" xfId="23" applyNumberFormat="1" applyFont="1" applyFill="1" applyAlignment="1">
      <alignment horizontal="center"/>
      <protection/>
    </xf>
    <xf numFmtId="186" fontId="6" fillId="0" borderId="0" xfId="23" applyNumberFormat="1" applyFont="1" applyFill="1" applyBorder="1" applyAlignment="1">
      <alignment horizontal="center"/>
      <protection/>
    </xf>
    <xf numFmtId="186" fontId="6" fillId="0" borderId="0" xfId="15" applyNumberFormat="1" applyFont="1" applyFill="1" applyBorder="1" applyAlignment="1" applyProtection="1">
      <alignment/>
      <protection/>
    </xf>
    <xf numFmtId="186" fontId="6" fillId="0" borderId="0" xfId="17" applyNumberFormat="1" applyFont="1" applyFill="1" applyBorder="1" applyAlignment="1" applyProtection="1">
      <alignment horizontal="left"/>
      <protection/>
    </xf>
    <xf numFmtId="0" fontId="6" fillId="0" borderId="0" xfId="22" applyFont="1" quotePrefix="1">
      <alignment/>
      <protection/>
    </xf>
    <xf numFmtId="0" fontId="9" fillId="0" borderId="0" xfId="23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/>
      <protection/>
    </xf>
    <xf numFmtId="0" fontId="9" fillId="0" borderId="0" xfId="23" applyFont="1" applyFill="1" applyBorder="1">
      <alignment/>
      <protection/>
    </xf>
    <xf numFmtId="193" fontId="10" fillId="0" borderId="0" xfId="22" applyNumberFormat="1" applyFont="1" applyBorder="1" applyAlignment="1">
      <alignment horizontal="left"/>
      <protection/>
    </xf>
    <xf numFmtId="0" fontId="10" fillId="0" borderId="0" xfId="22" applyFont="1" applyBorder="1" applyAlignment="1">
      <alignment horizontal="left"/>
      <protection/>
    </xf>
    <xf numFmtId="49" fontId="4" fillId="0" borderId="0" xfId="22" applyNumberFormat="1" applyFont="1" applyBorder="1" applyAlignment="1">
      <alignment horizontal="center"/>
      <protection/>
    </xf>
    <xf numFmtId="49" fontId="4" fillId="0" borderId="0" xfId="22" applyNumberFormat="1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Followed Hyperlink" xfId="20"/>
    <cellStyle name="Hyperlink" xfId="21"/>
    <cellStyle name="Normal_GFS 3rd qtr(Sept - 2004)" xfId="22"/>
    <cellStyle name="Normal_Reports-31.3.0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1"/>
  <sheetViews>
    <sheetView zoomScale="75" zoomScaleNormal="75" workbookViewId="0" topLeftCell="A1">
      <selection activeCell="F17" sqref="F17"/>
    </sheetView>
  </sheetViews>
  <sheetFormatPr defaultColWidth="9.00390625" defaultRowHeight="14.25"/>
  <cols>
    <col min="1" max="1" width="37.375" style="4" customWidth="1"/>
    <col min="2" max="2" width="7.50390625" style="12" customWidth="1"/>
    <col min="3" max="3" width="2.875" style="12" customWidth="1"/>
    <col min="4" max="4" width="17.375" style="4" customWidth="1"/>
    <col min="5" max="5" width="2.375" style="4" customWidth="1"/>
    <col min="6" max="6" width="15.625" style="4" customWidth="1"/>
    <col min="7" max="7" width="3.375" style="4" customWidth="1"/>
    <col min="8" max="8" width="16.375" style="17" customWidth="1"/>
    <col min="9" max="9" width="2.375" style="4" customWidth="1"/>
    <col min="10" max="10" width="18.00390625" style="4" customWidth="1"/>
    <col min="11" max="11" width="2.875" style="4" customWidth="1"/>
    <col min="12" max="12" width="8.00390625" style="4" customWidth="1"/>
    <col min="13" max="13" width="8.125" style="4" bestFit="1" customWidth="1"/>
    <col min="14" max="16384" width="8.00390625" style="4" customWidth="1"/>
  </cols>
  <sheetData>
    <row r="1" spans="1:10" ht="15.75">
      <c r="A1" s="1" t="s">
        <v>0</v>
      </c>
      <c r="B1" s="2"/>
      <c r="C1" s="104"/>
      <c r="D1" s="104"/>
      <c r="E1" s="104"/>
      <c r="F1" s="104"/>
      <c r="G1" s="104"/>
      <c r="H1" s="105"/>
      <c r="I1" s="104"/>
      <c r="J1" s="3"/>
    </row>
    <row r="2" spans="1:10" s="109" customFormat="1" ht="15.75">
      <c r="A2" s="106" t="s">
        <v>1</v>
      </c>
      <c r="B2" s="106"/>
      <c r="C2" s="106"/>
      <c r="D2" s="106"/>
      <c r="E2" s="106"/>
      <c r="F2" s="106"/>
      <c r="G2" s="106"/>
      <c r="H2" s="107"/>
      <c r="I2" s="106"/>
      <c r="J2" s="108"/>
    </row>
    <row r="3" spans="1:10" ht="15.75">
      <c r="A3" s="110" t="s">
        <v>169</v>
      </c>
      <c r="B3" s="110"/>
      <c r="C3" s="110"/>
      <c r="D3" s="110"/>
      <c r="E3" s="110"/>
      <c r="F3" s="110"/>
      <c r="G3" s="110"/>
      <c r="H3" s="111"/>
      <c r="I3" s="110"/>
      <c r="J3" s="112"/>
    </row>
    <row r="4" spans="1:10" s="109" customFormat="1" ht="15.75">
      <c r="A4" s="106"/>
      <c r="B4" s="106"/>
      <c r="C4" s="106"/>
      <c r="D4" s="106"/>
      <c r="E4" s="106"/>
      <c r="F4" s="106"/>
      <c r="G4" s="106"/>
      <c r="H4" s="107"/>
      <c r="I4" s="106"/>
      <c r="J4" s="108"/>
    </row>
    <row r="5" spans="1:10" ht="15.75">
      <c r="A5" s="113" t="s">
        <v>180</v>
      </c>
      <c r="B5" s="110"/>
      <c r="C5" s="110"/>
      <c r="D5" s="110"/>
      <c r="E5" s="110"/>
      <c r="F5" s="110"/>
      <c r="G5" s="110"/>
      <c r="H5" s="111"/>
      <c r="I5" s="110"/>
      <c r="J5" s="112"/>
    </row>
    <row r="6" spans="1:10" s="109" customFormat="1" ht="15.75">
      <c r="A6" s="106"/>
      <c r="B6" s="106"/>
      <c r="C6" s="106"/>
      <c r="D6" s="106"/>
      <c r="E6" s="106"/>
      <c r="F6" s="106"/>
      <c r="G6" s="106"/>
      <c r="H6" s="107"/>
      <c r="I6" s="106"/>
      <c r="J6" s="108"/>
    </row>
    <row r="7" spans="1:10" ht="15.75">
      <c r="A7" s="110"/>
      <c r="B7" s="110"/>
      <c r="C7" s="110"/>
      <c r="D7" s="110"/>
      <c r="E7" s="110"/>
      <c r="F7" s="110"/>
      <c r="G7" s="110"/>
      <c r="H7" s="111"/>
      <c r="I7" s="110"/>
      <c r="J7" s="112"/>
    </row>
    <row r="8" spans="1:10" s="109" customFormat="1" ht="15.75">
      <c r="A8" s="108"/>
      <c r="B8" s="114"/>
      <c r="C8" s="114"/>
      <c r="D8" s="150" t="s">
        <v>2</v>
      </c>
      <c r="E8" s="150"/>
      <c r="F8" s="150"/>
      <c r="G8" s="115"/>
      <c r="H8" s="151" t="s">
        <v>3</v>
      </c>
      <c r="I8" s="151"/>
      <c r="J8" s="151"/>
    </row>
    <row r="9" spans="1:10" ht="15.75">
      <c r="A9" s="112"/>
      <c r="B9" s="116"/>
      <c r="C9" s="116"/>
      <c r="D9" s="117"/>
      <c r="E9" s="118"/>
      <c r="F9" s="2" t="s">
        <v>4</v>
      </c>
      <c r="G9" s="119"/>
      <c r="H9" s="6"/>
      <c r="I9" s="118"/>
      <c r="J9" s="2" t="s">
        <v>4</v>
      </c>
    </row>
    <row r="10" spans="1:10" s="109" customFormat="1" ht="15.75">
      <c r="A10" s="108"/>
      <c r="B10" s="114"/>
      <c r="C10" s="114"/>
      <c r="D10" s="114" t="s">
        <v>5</v>
      </c>
      <c r="E10" s="108"/>
      <c r="F10" s="7" t="s">
        <v>6</v>
      </c>
      <c r="G10" s="112"/>
      <c r="H10" s="8" t="s">
        <v>5</v>
      </c>
      <c r="I10" s="7"/>
      <c r="J10" s="7" t="s">
        <v>6</v>
      </c>
    </row>
    <row r="11" spans="1:10" s="109" customFormat="1" ht="15.75">
      <c r="A11" s="112"/>
      <c r="B11" s="116"/>
      <c r="C11" s="116"/>
      <c r="D11" s="116" t="s">
        <v>7</v>
      </c>
      <c r="E11" s="112"/>
      <c r="F11" s="116" t="s">
        <v>7</v>
      </c>
      <c r="G11" s="112"/>
      <c r="H11" s="9" t="s">
        <v>8</v>
      </c>
      <c r="I11" s="7"/>
      <c r="J11" s="9" t="s">
        <v>79</v>
      </c>
    </row>
    <row r="12" spans="1:10" ht="15.75">
      <c r="A12" s="112"/>
      <c r="B12" s="120" t="s">
        <v>9</v>
      </c>
      <c r="C12" s="116"/>
      <c r="D12" s="120" t="s">
        <v>170</v>
      </c>
      <c r="E12" s="112"/>
      <c r="F12" s="121" t="s">
        <v>82</v>
      </c>
      <c r="G12" s="112"/>
      <c r="H12" s="120" t="s">
        <v>170</v>
      </c>
      <c r="I12" s="112"/>
      <c r="J12" s="121" t="s">
        <v>82</v>
      </c>
    </row>
    <row r="13" spans="1:10" s="109" customFormat="1" ht="15.75">
      <c r="A13" s="108"/>
      <c r="B13" s="114"/>
      <c r="C13" s="114"/>
      <c r="D13" s="114" t="s">
        <v>10</v>
      </c>
      <c r="E13" s="114"/>
      <c r="F13" s="114" t="s">
        <v>10</v>
      </c>
      <c r="G13" s="114"/>
      <c r="H13" s="122" t="s">
        <v>10</v>
      </c>
      <c r="I13" s="114"/>
      <c r="J13" s="114" t="s">
        <v>10</v>
      </c>
    </row>
    <row r="14" spans="1:10" ht="15.75">
      <c r="A14" s="18"/>
      <c r="D14" s="12"/>
      <c r="E14" s="12"/>
      <c r="F14" s="12"/>
      <c r="G14" s="12"/>
      <c r="H14" s="98"/>
      <c r="I14" s="12"/>
      <c r="J14" s="12"/>
    </row>
    <row r="15" spans="1:10" ht="15.75">
      <c r="A15" s="4" t="s">
        <v>11</v>
      </c>
      <c r="B15" s="12" t="s">
        <v>84</v>
      </c>
      <c r="D15" s="70">
        <v>16297164</v>
      </c>
      <c r="E15" s="70"/>
      <c r="F15" s="13">
        <v>7794667</v>
      </c>
      <c r="G15" s="70"/>
      <c r="H15" s="70">
        <v>46983860</v>
      </c>
      <c r="I15" s="70"/>
      <c r="J15" s="13">
        <v>30239287</v>
      </c>
    </row>
    <row r="16" spans="4:10" ht="15.75">
      <c r="D16" s="70"/>
      <c r="E16" s="70"/>
      <c r="F16" s="13"/>
      <c r="G16" s="70"/>
      <c r="H16" s="70"/>
      <c r="I16" s="70"/>
      <c r="J16" s="13"/>
    </row>
    <row r="17" spans="1:10" ht="15.75">
      <c r="A17" s="4" t="s">
        <v>12</v>
      </c>
      <c r="D17" s="14">
        <v>-10394222</v>
      </c>
      <c r="E17" s="70"/>
      <c r="F17" s="15">
        <v>-4934538</v>
      </c>
      <c r="G17" s="70"/>
      <c r="H17" s="14">
        <v>-29751664</v>
      </c>
      <c r="I17" s="70"/>
      <c r="J17" s="15">
        <v>-18133784</v>
      </c>
    </row>
    <row r="18" spans="4:10" ht="15.75">
      <c r="D18" s="70"/>
      <c r="E18" s="70"/>
      <c r="F18" s="13"/>
      <c r="G18" s="70"/>
      <c r="H18" s="70"/>
      <c r="I18" s="70"/>
      <c r="J18" s="13"/>
    </row>
    <row r="19" spans="1:10" ht="15.75">
      <c r="A19" s="18" t="s">
        <v>13</v>
      </c>
      <c r="D19" s="70">
        <f>SUM(D15:D17)</f>
        <v>5902942</v>
      </c>
      <c r="E19" s="70"/>
      <c r="F19" s="70">
        <f>SUM(F15:F18)</f>
        <v>2860129</v>
      </c>
      <c r="G19" s="70"/>
      <c r="H19" s="70">
        <f>SUM(H15:H18)</f>
        <v>17232196</v>
      </c>
      <c r="I19" s="70"/>
      <c r="J19" s="70">
        <f>SUM(J15:J18)</f>
        <v>12105503</v>
      </c>
    </row>
    <row r="20" spans="4:10" ht="15.75">
      <c r="D20" s="70"/>
      <c r="E20" s="70"/>
      <c r="F20" s="13"/>
      <c r="G20" s="70"/>
      <c r="H20" s="70"/>
      <c r="I20" s="70"/>
      <c r="J20" s="13"/>
    </row>
    <row r="21" spans="1:10" ht="15.75">
      <c r="A21" s="4" t="s">
        <v>14</v>
      </c>
      <c r="D21" s="70">
        <v>158988</v>
      </c>
      <c r="E21" s="70"/>
      <c r="F21" s="13">
        <v>26612</v>
      </c>
      <c r="G21" s="70"/>
      <c r="H21" s="70">
        <v>343083</v>
      </c>
      <c r="I21" s="70"/>
      <c r="J21" s="13">
        <v>156022</v>
      </c>
    </row>
    <row r="22" spans="4:10" ht="15.75">
      <c r="D22" s="70"/>
      <c r="E22" s="70"/>
      <c r="F22" s="13"/>
      <c r="G22" s="70"/>
      <c r="H22" s="70"/>
      <c r="I22" s="70"/>
      <c r="J22" s="13"/>
    </row>
    <row r="23" spans="1:10" ht="15.75">
      <c r="A23" s="4" t="s">
        <v>15</v>
      </c>
      <c r="D23" s="70">
        <v>-411245.05</v>
      </c>
      <c r="E23" s="70"/>
      <c r="F23" s="13">
        <v>-175956</v>
      </c>
      <c r="G23" s="70"/>
      <c r="H23" s="70">
        <v>-1346397.82</v>
      </c>
      <c r="I23" s="70"/>
      <c r="J23" s="13">
        <v>-1048730</v>
      </c>
    </row>
    <row r="24" spans="4:10" ht="15.75">
      <c r="D24" s="70"/>
      <c r="E24" s="70"/>
      <c r="F24" s="13"/>
      <c r="G24" s="70"/>
      <c r="H24" s="70"/>
      <c r="I24" s="70"/>
      <c r="J24" s="13"/>
    </row>
    <row r="25" spans="1:10" ht="15.75">
      <c r="A25" s="4" t="s">
        <v>16</v>
      </c>
      <c r="D25" s="70">
        <v>-2187227</v>
      </c>
      <c r="E25" s="70"/>
      <c r="F25" s="13">
        <v>-1299468</v>
      </c>
      <c r="G25" s="70"/>
      <c r="H25" s="70">
        <v>-5983125</v>
      </c>
      <c r="I25" s="70"/>
      <c r="J25" s="13">
        <v>-5426442</v>
      </c>
    </row>
    <row r="26" spans="4:10" ht="15.75">
      <c r="D26" s="70"/>
      <c r="E26" s="70"/>
      <c r="F26" s="13"/>
      <c r="G26" s="70"/>
      <c r="H26" s="70"/>
      <c r="I26" s="70"/>
      <c r="J26" s="13"/>
    </row>
    <row r="27" spans="1:10" ht="15.75">
      <c r="A27" s="4" t="s">
        <v>17</v>
      </c>
      <c r="D27" s="14">
        <v>-944994.16</v>
      </c>
      <c r="E27" s="70"/>
      <c r="F27" s="15">
        <v>-195839</v>
      </c>
      <c r="G27" s="70"/>
      <c r="H27" s="14">
        <v>-1812158.99</v>
      </c>
      <c r="I27" s="70"/>
      <c r="J27" s="15">
        <v>-134879</v>
      </c>
    </row>
    <row r="28" spans="4:10" ht="15.75">
      <c r="D28" s="70"/>
      <c r="E28" s="70"/>
      <c r="F28" s="13"/>
      <c r="G28" s="70"/>
      <c r="H28" s="70"/>
      <c r="I28" s="70"/>
      <c r="J28" s="13"/>
    </row>
    <row r="29" spans="1:10" ht="15.75">
      <c r="A29" s="4" t="s">
        <v>18</v>
      </c>
      <c r="B29" s="12" t="s">
        <v>84</v>
      </c>
      <c r="D29" s="70">
        <f>SUM(D19:D27)</f>
        <v>2518463.79</v>
      </c>
      <c r="E29" s="70"/>
      <c r="F29" s="70">
        <f>SUM(F19:F27)</f>
        <v>1215478</v>
      </c>
      <c r="G29" s="70"/>
      <c r="H29" s="70">
        <f>SUM(H19:H27)</f>
        <v>8433597.19</v>
      </c>
      <c r="I29" s="70"/>
      <c r="J29" s="70">
        <f>SUM(J19:J27)</f>
        <v>5651474</v>
      </c>
    </row>
    <row r="30" spans="4:16" ht="15.75">
      <c r="D30" s="70"/>
      <c r="E30" s="70"/>
      <c r="F30" s="13"/>
      <c r="G30" s="70"/>
      <c r="H30" s="70"/>
      <c r="I30" s="70"/>
      <c r="J30" s="13"/>
      <c r="M30" s="5"/>
      <c r="N30" s="5"/>
      <c r="O30" s="5"/>
      <c r="P30" s="5"/>
    </row>
    <row r="31" spans="1:10" ht="15.75">
      <c r="A31" s="4" t="s">
        <v>19</v>
      </c>
      <c r="D31" s="70">
        <v>-67806</v>
      </c>
      <c r="E31" s="70"/>
      <c r="F31" s="13">
        <v>-65049</v>
      </c>
      <c r="G31" s="70"/>
      <c r="H31" s="123">
        <v>-174721</v>
      </c>
      <c r="I31" s="70"/>
      <c r="J31" s="13">
        <v>-177575</v>
      </c>
    </row>
    <row r="32" spans="4:10" ht="15.75">
      <c r="D32" s="14"/>
      <c r="E32" s="70"/>
      <c r="F32" s="15"/>
      <c r="G32" s="70"/>
      <c r="H32" s="14"/>
      <c r="I32" s="70"/>
      <c r="J32" s="15"/>
    </row>
    <row r="33" spans="1:10" ht="15.75">
      <c r="A33" s="18" t="s">
        <v>20</v>
      </c>
      <c r="B33" s="12" t="s">
        <v>84</v>
      </c>
      <c r="D33" s="70">
        <f>SUM(D29:D31)</f>
        <v>2450657.79</v>
      </c>
      <c r="E33" s="70"/>
      <c r="F33" s="70">
        <f>SUM(F29:F31)</f>
        <v>1150429</v>
      </c>
      <c r="G33" s="70"/>
      <c r="H33" s="70">
        <f>SUM(H29:H31)</f>
        <v>8258876.1899999995</v>
      </c>
      <c r="I33" s="70"/>
      <c r="J33" s="70">
        <f>SUM(J29:J31)</f>
        <v>5473899</v>
      </c>
    </row>
    <row r="34" spans="4:10" ht="15.75">
      <c r="D34" s="70"/>
      <c r="E34" s="70"/>
      <c r="F34" s="13"/>
      <c r="G34" s="70"/>
      <c r="H34" s="70"/>
      <c r="I34" s="70"/>
      <c r="J34" s="13"/>
    </row>
    <row r="35" spans="1:10" ht="15.75">
      <c r="A35" s="4" t="s">
        <v>21</v>
      </c>
      <c r="B35" s="12" t="s">
        <v>22</v>
      </c>
      <c r="D35" s="70">
        <v>-508796</v>
      </c>
      <c r="E35" s="70"/>
      <c r="F35" s="13">
        <v>-376197</v>
      </c>
      <c r="G35" s="70"/>
      <c r="H35" s="70">
        <v>-2210242</v>
      </c>
      <c r="I35" s="70"/>
      <c r="J35" s="13">
        <v>-1598231</v>
      </c>
    </row>
    <row r="36" spans="4:10" ht="15.75">
      <c r="D36" s="70"/>
      <c r="E36" s="70"/>
      <c r="F36" s="13"/>
      <c r="G36" s="70"/>
      <c r="H36" s="70"/>
      <c r="I36" s="70"/>
      <c r="J36" s="13"/>
    </row>
    <row r="37" spans="1:10" ht="16.5" thickBot="1">
      <c r="A37" s="18" t="s">
        <v>23</v>
      </c>
      <c r="D37" s="72">
        <f>SUM(D33:D36)</f>
        <v>1941861.79</v>
      </c>
      <c r="E37" s="70"/>
      <c r="F37" s="72">
        <f>SUM(F33:F36)</f>
        <v>774232</v>
      </c>
      <c r="G37" s="70"/>
      <c r="H37" s="72">
        <f>SUM(H33:H36)</f>
        <v>6048634.1899999995</v>
      </c>
      <c r="I37" s="70"/>
      <c r="J37" s="72">
        <f>SUM(J33:J36)</f>
        <v>3875668</v>
      </c>
    </row>
    <row r="38" spans="4:10" ht="16.5" thickTop="1">
      <c r="D38" s="70"/>
      <c r="E38" s="70"/>
      <c r="F38" s="13"/>
      <c r="G38" s="70"/>
      <c r="H38" s="70"/>
      <c r="I38" s="70"/>
      <c r="J38" s="13"/>
    </row>
    <row r="39" spans="4:10" ht="15.75">
      <c r="D39" s="70"/>
      <c r="E39" s="70"/>
      <c r="F39" s="13"/>
      <c r="G39" s="70"/>
      <c r="H39" s="70"/>
      <c r="I39" s="70"/>
      <c r="J39" s="13"/>
    </row>
    <row r="40" spans="1:10" ht="15.75">
      <c r="A40" s="18" t="s">
        <v>105</v>
      </c>
      <c r="D40" s="70"/>
      <c r="E40" s="70"/>
      <c r="F40" s="13"/>
      <c r="G40" s="70"/>
      <c r="H40" s="70"/>
      <c r="I40" s="70"/>
      <c r="J40" s="13"/>
    </row>
    <row r="41" spans="1:10" ht="15.75">
      <c r="A41" s="4" t="s">
        <v>88</v>
      </c>
      <c r="D41" s="70">
        <v>1599189</v>
      </c>
      <c r="E41" s="70"/>
      <c r="F41" s="13">
        <v>492504</v>
      </c>
      <c r="G41" s="70"/>
      <c r="H41" s="70">
        <v>3980971</v>
      </c>
      <c r="I41" s="70"/>
      <c r="J41" s="13">
        <v>2514117</v>
      </c>
    </row>
    <row r="42" spans="1:10" ht="15.75">
      <c r="A42" s="4" t="s">
        <v>24</v>
      </c>
      <c r="D42" s="70">
        <v>342673.22</v>
      </c>
      <c r="E42" s="70"/>
      <c r="F42" s="70">
        <v>281728</v>
      </c>
      <c r="G42" s="70"/>
      <c r="H42" s="70">
        <v>2067663.08</v>
      </c>
      <c r="I42" s="70"/>
      <c r="J42" s="70">
        <v>1361551</v>
      </c>
    </row>
    <row r="43" spans="1:10" ht="19.5" customHeight="1" thickBot="1">
      <c r="A43" s="71"/>
      <c r="D43" s="72">
        <f>SUM(D41:D42)</f>
        <v>1941862.22</v>
      </c>
      <c r="E43" s="70"/>
      <c r="F43" s="72">
        <f>SUM(F41:F42)</f>
        <v>774232</v>
      </c>
      <c r="G43" s="70"/>
      <c r="H43" s="72">
        <f>SUM(H41:H42)</f>
        <v>6048634.08</v>
      </c>
      <c r="I43" s="70"/>
      <c r="J43" s="72">
        <f>SUM(J41:J42)</f>
        <v>3875668</v>
      </c>
    </row>
    <row r="44" spans="4:10" ht="16.5" thickTop="1">
      <c r="D44" s="70"/>
      <c r="E44" s="70"/>
      <c r="F44" s="13"/>
      <c r="G44" s="70"/>
      <c r="H44" s="70"/>
      <c r="I44" s="70"/>
      <c r="J44" s="13"/>
    </row>
    <row r="45" spans="4:10" ht="15.75">
      <c r="D45" s="70"/>
      <c r="E45" s="70"/>
      <c r="F45" s="13"/>
      <c r="G45" s="70"/>
      <c r="H45" s="70"/>
      <c r="I45" s="70"/>
      <c r="J45" s="13"/>
    </row>
    <row r="46" spans="4:10" ht="15.75">
      <c r="D46" s="70"/>
      <c r="E46" s="70"/>
      <c r="F46" s="13"/>
      <c r="G46" s="70"/>
      <c r="H46" s="70"/>
      <c r="I46" s="70"/>
      <c r="J46" s="13"/>
    </row>
    <row r="47" spans="1:10" ht="15.75">
      <c r="A47" s="4" t="s">
        <v>25</v>
      </c>
      <c r="B47" s="12" t="s">
        <v>26</v>
      </c>
      <c r="D47" s="124">
        <f>D41/116678184*100</f>
        <v>1.3705981231247137</v>
      </c>
      <c r="E47" s="70"/>
      <c r="F47" s="124">
        <f>F41/(50000000*2)*100</f>
        <v>0.49250400000000005</v>
      </c>
      <c r="G47" s="143"/>
      <c r="H47" s="124">
        <f>H41/105189244*100</f>
        <v>3.784579913893097</v>
      </c>
      <c r="I47" s="70"/>
      <c r="J47" s="124">
        <f>J41/(50000000*2)*100</f>
        <v>2.514117</v>
      </c>
    </row>
    <row r="48" ht="15.75">
      <c r="J48" s="17"/>
    </row>
    <row r="49" spans="1:10" ht="15.75">
      <c r="A49" s="4" t="s">
        <v>27</v>
      </c>
      <c r="B49" s="12" t="s">
        <v>28</v>
      </c>
      <c r="D49" s="101">
        <f>D41/117378184*100</f>
        <v>1.3624243837338632</v>
      </c>
      <c r="F49" s="124">
        <f>F41/(100000000+995000)*100</f>
        <v>0.4876518639536611</v>
      </c>
      <c r="H49" s="101">
        <f>H41/105889244*100</f>
        <v>3.759561263842813</v>
      </c>
      <c r="J49" s="124">
        <f>J41/(100000000+995000)*100</f>
        <v>2.489347987524135</v>
      </c>
    </row>
    <row r="51" ht="15.75">
      <c r="A51" s="65" t="s">
        <v>85</v>
      </c>
    </row>
    <row r="52" ht="15.75">
      <c r="A52" s="65" t="s">
        <v>89</v>
      </c>
    </row>
    <row r="53" ht="15.75">
      <c r="A53" s="125"/>
    </row>
    <row r="54" ht="15.75">
      <c r="D54" s="18"/>
    </row>
    <row r="56" spans="4:10" ht="15.75">
      <c r="D56" s="18"/>
      <c r="J56" s="19"/>
    </row>
    <row r="57" spans="4:10" ht="15.75">
      <c r="D57" s="20"/>
      <c r="F57" s="21"/>
      <c r="J57" s="21"/>
    </row>
    <row r="58" spans="4:10" ht="15.75">
      <c r="D58" s="20"/>
      <c r="F58" s="21"/>
      <c r="J58" s="21"/>
    </row>
    <row r="59" spans="4:10" ht="15.75">
      <c r="D59" s="20"/>
      <c r="F59" s="21"/>
      <c r="J59" s="21"/>
    </row>
    <row r="60" spans="6:10" ht="15.75">
      <c r="F60" s="21"/>
      <c r="J60" s="22"/>
    </row>
    <row r="61" spans="6:10" ht="15.75">
      <c r="F61" s="21"/>
      <c r="J61" s="22"/>
    </row>
  </sheetData>
  <mergeCells count="2">
    <mergeCell ref="D8:F8"/>
    <mergeCell ref="H8:J8"/>
  </mergeCells>
  <printOptions/>
  <pageMargins left="0.98" right="0.29" top="0.17" bottom="0.29" header="0.17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7"/>
  <sheetViews>
    <sheetView view="pageBreakPreview" zoomScale="75" zoomScaleNormal="75" zoomScaleSheetLayoutView="75" workbookViewId="0" topLeftCell="A22">
      <selection activeCell="B26" sqref="B26"/>
    </sheetView>
  </sheetViews>
  <sheetFormatPr defaultColWidth="9.00390625" defaultRowHeight="14.25"/>
  <cols>
    <col min="1" max="1" width="4.375" style="29" customWidth="1"/>
    <col min="2" max="2" width="34.125" style="29" customWidth="1"/>
    <col min="3" max="3" width="10.375" style="130" customWidth="1"/>
    <col min="4" max="4" width="18.875" style="131" hidden="1" customWidth="1"/>
    <col min="5" max="5" width="4.125" style="130" customWidth="1"/>
    <col min="6" max="6" width="19.875" style="29" customWidth="1"/>
    <col min="7" max="7" width="4.125" style="29" customWidth="1"/>
    <col min="8" max="8" width="21.75390625" style="29" customWidth="1"/>
    <col min="9" max="9" width="8.50390625" style="29" customWidth="1"/>
    <col min="10" max="10" width="13.50390625" style="29" customWidth="1"/>
    <col min="11" max="11" width="8.00390625" style="29" customWidth="1"/>
    <col min="12" max="12" width="13.125" style="29" customWidth="1"/>
    <col min="13" max="16384" width="8.00390625" style="29" customWidth="1"/>
  </cols>
  <sheetData>
    <row r="1" spans="1:9" ht="15.75">
      <c r="A1" s="1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77" t="s">
        <v>158</v>
      </c>
      <c r="B2" s="77"/>
      <c r="C2" s="77"/>
      <c r="D2" s="77"/>
      <c r="E2" s="77"/>
      <c r="F2" s="77"/>
      <c r="G2" s="77"/>
      <c r="H2" s="77"/>
      <c r="I2" s="77"/>
    </row>
    <row r="3" spans="1:9" ht="15.75">
      <c r="A3" s="77" t="s">
        <v>171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77"/>
      <c r="B4" s="77"/>
      <c r="C4" s="77"/>
      <c r="D4" s="77"/>
      <c r="E4" s="77"/>
      <c r="F4" s="77"/>
      <c r="G4" s="77"/>
      <c r="H4" s="77"/>
      <c r="I4" s="77"/>
    </row>
    <row r="5" spans="1:9" ht="15.75">
      <c r="A5" s="18"/>
      <c r="B5" s="18"/>
      <c r="C5" s="24"/>
      <c r="D5" s="126"/>
      <c r="E5" s="24"/>
      <c r="F5" s="23" t="s">
        <v>80</v>
      </c>
      <c r="G5" s="18"/>
      <c r="H5" s="23" t="s">
        <v>81</v>
      </c>
      <c r="I5" s="18"/>
    </row>
    <row r="6" spans="1:9" ht="47.25">
      <c r="A6" s="18"/>
      <c r="B6" s="18"/>
      <c r="C6" s="24"/>
      <c r="D6" s="126"/>
      <c r="E6" s="24"/>
      <c r="F6" s="23" t="s">
        <v>29</v>
      </c>
      <c r="G6" s="18"/>
      <c r="H6" s="23" t="s">
        <v>30</v>
      </c>
      <c r="I6" s="18"/>
    </row>
    <row r="7" spans="1:9" ht="15.75">
      <c r="A7" s="18"/>
      <c r="B7" s="18"/>
      <c r="C7" s="24"/>
      <c r="D7" s="126"/>
      <c r="E7" s="24"/>
      <c r="F7" s="24" t="s">
        <v>31</v>
      </c>
      <c r="G7" s="18"/>
      <c r="H7" s="24" t="s">
        <v>31</v>
      </c>
      <c r="I7" s="18"/>
    </row>
    <row r="8" spans="1:9" ht="15.75">
      <c r="A8" s="18"/>
      <c r="B8" s="18"/>
      <c r="C8" s="127" t="s">
        <v>32</v>
      </c>
      <c r="D8" s="128"/>
      <c r="E8" s="24"/>
      <c r="F8" s="25" t="s">
        <v>172</v>
      </c>
      <c r="G8" s="129"/>
      <c r="H8" s="25" t="s">
        <v>83</v>
      </c>
      <c r="I8" s="18"/>
    </row>
    <row r="9" spans="6:8" ht="15.75">
      <c r="F9" s="26" t="s">
        <v>10</v>
      </c>
      <c r="G9" s="79"/>
      <c r="H9" s="26" t="s">
        <v>10</v>
      </c>
    </row>
    <row r="10" spans="1:8" ht="15.75">
      <c r="A10" s="18" t="s">
        <v>90</v>
      </c>
      <c r="F10" s="27"/>
      <c r="G10" s="27"/>
      <c r="H10" s="27"/>
    </row>
    <row r="11" spans="1:8" ht="15.75">
      <c r="A11" s="18" t="s">
        <v>91</v>
      </c>
      <c r="F11" s="27"/>
      <c r="G11" s="27"/>
      <c r="H11" s="27"/>
    </row>
    <row r="12" spans="1:8" ht="15.75">
      <c r="A12" s="18"/>
      <c r="B12" s="29" t="s">
        <v>107</v>
      </c>
      <c r="C12" s="130" t="s">
        <v>106</v>
      </c>
      <c r="D12" s="131">
        <v>29765</v>
      </c>
      <c r="F12" s="27">
        <v>7241369</v>
      </c>
      <c r="G12" s="27"/>
      <c r="H12" s="132">
        <v>5774749</v>
      </c>
    </row>
    <row r="13" spans="2:8" ht="15.75">
      <c r="B13" s="29" t="s">
        <v>179</v>
      </c>
      <c r="F13" s="27">
        <v>111355</v>
      </c>
      <c r="G13" s="27"/>
      <c r="H13" s="132">
        <v>113628</v>
      </c>
    </row>
    <row r="14" spans="2:8" ht="15.75">
      <c r="B14" s="29" t="s">
        <v>108</v>
      </c>
      <c r="D14" s="131">
        <v>99291</v>
      </c>
      <c r="F14" s="27">
        <v>1058659</v>
      </c>
      <c r="G14" s="27"/>
      <c r="H14" s="132">
        <v>686224</v>
      </c>
    </row>
    <row r="15" spans="2:8" ht="15.75">
      <c r="B15" s="29" t="s">
        <v>66</v>
      </c>
      <c r="C15" s="130" t="s">
        <v>104</v>
      </c>
      <c r="F15" s="27">
        <v>12574570</v>
      </c>
      <c r="G15" s="27"/>
      <c r="H15" s="132">
        <v>2636293</v>
      </c>
    </row>
    <row r="16" spans="6:8" ht="15.75">
      <c r="F16" s="73">
        <f>SUM(F12:F15)</f>
        <v>20985953</v>
      </c>
      <c r="G16" s="27"/>
      <c r="H16" s="73">
        <f>SUM(H12:H15)</f>
        <v>9210894</v>
      </c>
    </row>
    <row r="17" spans="3:5" ht="15.75">
      <c r="C17" s="29"/>
      <c r="D17" s="29"/>
      <c r="E17" s="29"/>
    </row>
    <row r="18" spans="1:8" ht="15.75">
      <c r="A18" s="18" t="s">
        <v>33</v>
      </c>
      <c r="F18" s="27"/>
      <c r="G18" s="27"/>
      <c r="H18" s="27"/>
    </row>
    <row r="19" spans="2:8" ht="15.75">
      <c r="B19" s="29" t="s">
        <v>34</v>
      </c>
      <c r="D19" s="131">
        <v>34621</v>
      </c>
      <c r="F19" s="27">
        <v>7694995</v>
      </c>
      <c r="G19" s="27"/>
      <c r="H19" s="132">
        <v>6058003</v>
      </c>
    </row>
    <row r="20" spans="2:8" ht="15.75">
      <c r="B20" s="29" t="s">
        <v>35</v>
      </c>
      <c r="D20" s="131">
        <f>29212+31600</f>
        <v>60812</v>
      </c>
      <c r="F20" s="27">
        <v>13570829</v>
      </c>
      <c r="G20" s="27"/>
      <c r="H20" s="132">
        <v>6094397</v>
      </c>
    </row>
    <row r="21" spans="2:8" ht="15.75">
      <c r="B21" s="29" t="s">
        <v>36</v>
      </c>
      <c r="F21" s="27">
        <v>2800354</v>
      </c>
      <c r="G21" s="27"/>
      <c r="H21" s="132">
        <v>291492</v>
      </c>
    </row>
    <row r="22" spans="2:8" ht="15.75">
      <c r="B22" s="29" t="s">
        <v>37</v>
      </c>
      <c r="C22" s="130" t="s">
        <v>195</v>
      </c>
      <c r="F22" s="27">
        <v>4153983</v>
      </c>
      <c r="G22" s="27"/>
      <c r="H22" s="132">
        <v>1495648</v>
      </c>
    </row>
    <row r="23" spans="2:8" ht="15.75">
      <c r="B23" s="29" t="s">
        <v>38</v>
      </c>
      <c r="F23" s="27">
        <v>3394832</v>
      </c>
      <c r="G23" s="27"/>
      <c r="H23" s="132">
        <v>1466602</v>
      </c>
    </row>
    <row r="24" spans="6:8" ht="15.75">
      <c r="F24" s="28">
        <f>SUM(F19:F23)</f>
        <v>31614993</v>
      </c>
      <c r="G24" s="27"/>
      <c r="H24" s="28">
        <f>SUM(H19:H23)</f>
        <v>15406142</v>
      </c>
    </row>
    <row r="25" spans="1:8" ht="16.5" thickBot="1">
      <c r="A25" s="18" t="s">
        <v>92</v>
      </c>
      <c r="F25" s="74">
        <f>F16+F24</f>
        <v>52600946</v>
      </c>
      <c r="G25" s="27"/>
      <c r="H25" s="74">
        <f>H16+H24</f>
        <v>24617036</v>
      </c>
    </row>
    <row r="26" spans="6:8" ht="15.75">
      <c r="F26" s="27"/>
      <c r="G26" s="27"/>
      <c r="H26" s="27"/>
    </row>
    <row r="27" spans="6:8" ht="15.75">
      <c r="F27" s="27"/>
      <c r="G27" s="27"/>
      <c r="H27" s="27"/>
    </row>
    <row r="28" spans="1:8" ht="15.75">
      <c r="A28" s="18" t="s">
        <v>93</v>
      </c>
      <c r="F28" s="27"/>
      <c r="G28" s="27"/>
      <c r="H28" s="27"/>
    </row>
    <row r="29" spans="1:8" ht="15.75">
      <c r="A29" s="18" t="s">
        <v>94</v>
      </c>
      <c r="F29" s="27"/>
      <c r="G29" s="27"/>
      <c r="H29" s="27"/>
    </row>
    <row r="30" spans="2:8" ht="15.75">
      <c r="B30" s="29" t="s">
        <v>95</v>
      </c>
      <c r="D30" s="131">
        <v>2</v>
      </c>
      <c r="F30" s="27">
        <v>12184333</v>
      </c>
      <c r="G30" s="27"/>
      <c r="H30" s="132">
        <v>5000000</v>
      </c>
    </row>
    <row r="31" spans="2:12" ht="15.75">
      <c r="B31" s="29" t="s">
        <v>78</v>
      </c>
      <c r="F31" s="27">
        <v>8065545</v>
      </c>
      <c r="G31" s="27"/>
      <c r="H31" s="132">
        <v>5044998</v>
      </c>
      <c r="J31" s="27"/>
      <c r="K31" s="27"/>
      <c r="L31" s="132"/>
    </row>
    <row r="32" spans="2:12" ht="15.75">
      <c r="B32" s="29" t="s">
        <v>96</v>
      </c>
      <c r="F32" s="27">
        <v>6378431</v>
      </c>
      <c r="G32" s="27"/>
      <c r="H32" s="132">
        <v>3407176</v>
      </c>
      <c r="J32" s="27"/>
      <c r="K32" s="27"/>
      <c r="L32" s="132"/>
    </row>
    <row r="33" spans="2:8" ht="15.75">
      <c r="B33" s="29" t="s">
        <v>77</v>
      </c>
      <c r="C33" s="130" t="s">
        <v>104</v>
      </c>
      <c r="D33" s="131">
        <v>4316</v>
      </c>
      <c r="F33" s="27">
        <v>0</v>
      </c>
      <c r="G33" s="27"/>
      <c r="H33" s="132">
        <v>0</v>
      </c>
    </row>
    <row r="34" spans="2:8" ht="15.75">
      <c r="B34" s="29" t="s">
        <v>142</v>
      </c>
      <c r="C34" s="130" t="s">
        <v>104</v>
      </c>
      <c r="F34" s="27">
        <v>32772</v>
      </c>
      <c r="G34" s="27"/>
      <c r="H34" s="132">
        <v>0</v>
      </c>
    </row>
    <row r="35" spans="2:8" ht="15.75">
      <c r="B35" s="29" t="s">
        <v>176</v>
      </c>
      <c r="F35" s="27">
        <v>1009716</v>
      </c>
      <c r="G35" s="27"/>
      <c r="H35" s="132">
        <v>0</v>
      </c>
    </row>
    <row r="36" spans="2:9" ht="15.75">
      <c r="B36" s="29" t="s">
        <v>97</v>
      </c>
      <c r="C36" s="133"/>
      <c r="D36" s="131">
        <v>-3413</v>
      </c>
      <c r="F36" s="75">
        <v>132769</v>
      </c>
      <c r="G36" s="27"/>
      <c r="H36" s="134">
        <v>-118333</v>
      </c>
      <c r="I36" s="80"/>
    </row>
    <row r="37" spans="6:8" ht="15.75">
      <c r="F37" s="27">
        <f>SUM(F30:F36)</f>
        <v>27803566</v>
      </c>
      <c r="G37" s="27"/>
      <c r="H37" s="27">
        <f>SUM(H30:H36)</f>
        <v>13333841</v>
      </c>
    </row>
    <row r="38" spans="1:8" ht="15.75">
      <c r="A38" s="18" t="s">
        <v>99</v>
      </c>
      <c r="F38" s="27">
        <v>4520957</v>
      </c>
      <c r="G38" s="27"/>
      <c r="H38" s="132">
        <v>3117458</v>
      </c>
    </row>
    <row r="39" spans="1:8" ht="15.75">
      <c r="A39" s="18" t="s">
        <v>98</v>
      </c>
      <c r="F39" s="73">
        <f>SUM(F37:F38)</f>
        <v>32324523</v>
      </c>
      <c r="G39" s="27"/>
      <c r="H39" s="73">
        <f>SUM(H37:H38)</f>
        <v>16451299</v>
      </c>
    </row>
    <row r="40" spans="6:8" ht="15.75">
      <c r="F40" s="27"/>
      <c r="G40" s="27"/>
      <c r="H40" s="27"/>
    </row>
    <row r="41" spans="1:8" ht="15.75">
      <c r="A41" s="18" t="s">
        <v>100</v>
      </c>
      <c r="F41" s="27"/>
      <c r="G41" s="27"/>
      <c r="H41" s="132"/>
    </row>
    <row r="42" spans="2:8" ht="15.75">
      <c r="B42" s="29" t="s">
        <v>44</v>
      </c>
      <c r="D42" s="131">
        <v>0</v>
      </c>
      <c r="F42" s="27">
        <v>139300</v>
      </c>
      <c r="G42" s="27"/>
      <c r="H42" s="132">
        <v>80000</v>
      </c>
    </row>
    <row r="43" spans="2:8" ht="15.75">
      <c r="B43" s="29" t="s">
        <v>174</v>
      </c>
      <c r="C43" s="130" t="s">
        <v>42</v>
      </c>
      <c r="D43" s="131">
        <v>0</v>
      </c>
      <c r="F43" s="27">
        <v>1819540</v>
      </c>
      <c r="G43" s="27"/>
      <c r="H43" s="132">
        <v>1268902</v>
      </c>
    </row>
    <row r="44" spans="6:8" ht="15.75">
      <c r="F44" s="73">
        <f>SUM(F42:F43)</f>
        <v>1958840</v>
      </c>
      <c r="G44" s="27"/>
      <c r="H44" s="73">
        <f>SUM(H42:H43)</f>
        <v>1348902</v>
      </c>
    </row>
    <row r="45" spans="6:8" ht="15.75">
      <c r="F45" s="27"/>
      <c r="G45" s="27"/>
      <c r="H45" s="27"/>
    </row>
    <row r="46" spans="1:8" ht="15.75">
      <c r="A46" s="18" t="s">
        <v>101</v>
      </c>
      <c r="F46" s="27"/>
      <c r="G46" s="27"/>
      <c r="H46" s="27"/>
    </row>
    <row r="47" spans="2:8" ht="15.75">
      <c r="B47" s="29" t="s">
        <v>39</v>
      </c>
      <c r="D47" s="131">
        <v>241858</v>
      </c>
      <c r="F47" s="27">
        <v>5953989</v>
      </c>
      <c r="G47" s="27"/>
      <c r="H47" s="132">
        <v>3779876</v>
      </c>
    </row>
    <row r="48" spans="2:8" ht="15.75">
      <c r="B48" s="29" t="s">
        <v>40</v>
      </c>
      <c r="F48" s="27">
        <v>2707692</v>
      </c>
      <c r="G48" s="27"/>
      <c r="H48" s="132">
        <v>344441</v>
      </c>
    </row>
    <row r="49" spans="2:8" ht="15.75">
      <c r="B49" s="29" t="s">
        <v>41</v>
      </c>
      <c r="F49" s="27">
        <v>5750000</v>
      </c>
      <c r="G49" s="27"/>
      <c r="H49" s="132">
        <v>78746</v>
      </c>
    </row>
    <row r="50" spans="2:8" ht="15.75">
      <c r="B50" s="29" t="s">
        <v>175</v>
      </c>
      <c r="C50" s="130" t="s">
        <v>42</v>
      </c>
      <c r="F50" s="27">
        <v>2043198</v>
      </c>
      <c r="G50" s="27"/>
      <c r="H50" s="132">
        <v>1278003</v>
      </c>
    </row>
    <row r="51" spans="2:8" ht="15.75">
      <c r="B51" s="29" t="s">
        <v>43</v>
      </c>
      <c r="F51" s="27">
        <v>1862704</v>
      </c>
      <c r="G51" s="27"/>
      <c r="H51" s="132">
        <v>1335769</v>
      </c>
    </row>
    <row r="52" spans="6:8" ht="15.75">
      <c r="F52" s="28">
        <f>SUM(F47:F51)</f>
        <v>18317583</v>
      </c>
      <c r="G52" s="27"/>
      <c r="H52" s="28">
        <f>SUM(H47:H51)</f>
        <v>6816835</v>
      </c>
    </row>
    <row r="53" spans="6:8" ht="15.75">
      <c r="F53" s="27"/>
      <c r="G53" s="27"/>
      <c r="H53" s="27"/>
    </row>
    <row r="54" spans="1:8" ht="15.75">
      <c r="A54" s="18" t="s">
        <v>102</v>
      </c>
      <c r="F54" s="27">
        <f>F44+F52</f>
        <v>20276423</v>
      </c>
      <c r="G54" s="27"/>
      <c r="H54" s="27">
        <f>H44+H52</f>
        <v>8165737</v>
      </c>
    </row>
    <row r="55" spans="1:8" ht="15.75">
      <c r="A55" s="18" t="s">
        <v>103</v>
      </c>
      <c r="F55" s="27"/>
      <c r="G55" s="27"/>
      <c r="H55" s="132"/>
    </row>
    <row r="56" spans="6:8" ht="16.5" thickBot="1">
      <c r="F56" s="74">
        <f>F39+F54</f>
        <v>52600946</v>
      </c>
      <c r="G56" s="27"/>
      <c r="H56" s="74">
        <f>H39+H54</f>
        <v>24617036</v>
      </c>
    </row>
    <row r="57" spans="6:8" ht="15.75">
      <c r="F57" s="27"/>
      <c r="G57" s="27"/>
      <c r="H57" s="132"/>
    </row>
    <row r="58" spans="1:8" ht="15.75">
      <c r="A58" s="29" t="s">
        <v>145</v>
      </c>
      <c r="F58" s="16">
        <f>F39/(F30*10)*100</f>
        <v>26.52957941973516</v>
      </c>
      <c r="G58" s="16"/>
      <c r="H58" s="16">
        <f>H39/(H30*10)*100</f>
        <v>32.902598</v>
      </c>
    </row>
    <row r="59" spans="1:8" ht="15.75">
      <c r="A59" s="99" t="s">
        <v>144</v>
      </c>
      <c r="F59" s="27"/>
      <c r="G59" s="27"/>
      <c r="H59" s="27"/>
    </row>
    <row r="60" spans="1:8" ht="15.75">
      <c r="A60" s="100" t="s">
        <v>147</v>
      </c>
      <c r="F60" s="16">
        <f>F37/(F30*10)*100</f>
        <v>22.819112051517305</v>
      </c>
      <c r="G60" s="27"/>
      <c r="H60" s="16">
        <f>H37/(H30*10)*100</f>
        <v>26.667682</v>
      </c>
    </row>
    <row r="61" spans="1:8" ht="15.75">
      <c r="A61" s="135"/>
      <c r="F61" s="27"/>
      <c r="G61" s="27"/>
      <c r="H61" s="27"/>
    </row>
    <row r="62" spans="1:8" ht="15.75">
      <c r="A62" s="135" t="s">
        <v>155</v>
      </c>
      <c r="F62" s="27"/>
      <c r="G62" s="27"/>
      <c r="H62" s="27"/>
    </row>
    <row r="63" spans="1:8" ht="15.75">
      <c r="A63" s="135" t="s">
        <v>156</v>
      </c>
      <c r="F63" s="27"/>
      <c r="G63" s="27"/>
      <c r="H63" s="27"/>
    </row>
    <row r="64" spans="1:8" ht="15.75">
      <c r="A64" s="29" t="s">
        <v>157</v>
      </c>
      <c r="G64" s="27"/>
      <c r="H64" s="27"/>
    </row>
    <row r="65" spans="7:8" ht="15.75">
      <c r="G65" s="27"/>
      <c r="H65" s="27"/>
    </row>
    <row r="66" ht="15.75">
      <c r="A66" s="29" t="s">
        <v>146</v>
      </c>
    </row>
    <row r="67" ht="15.75">
      <c r="A67" s="29" t="s">
        <v>148</v>
      </c>
    </row>
  </sheetData>
  <printOptions/>
  <pageMargins left="1.71" right="0.18" top="0.17" bottom="0.17" header="0.17" footer="0.17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48"/>
  <sheetViews>
    <sheetView tabSelected="1" view="pageBreakPreview" zoomScale="60" zoomScaleNormal="75" workbookViewId="0" topLeftCell="A31">
      <selection activeCell="A19" sqref="A19"/>
    </sheetView>
  </sheetViews>
  <sheetFormatPr defaultColWidth="9.00390625" defaultRowHeight="14.25"/>
  <cols>
    <col min="1" max="1" width="45.875" style="29" customWidth="1"/>
    <col min="2" max="2" width="13.25390625" style="29" customWidth="1"/>
    <col min="3" max="3" width="11.75390625" style="29" customWidth="1"/>
    <col min="4" max="4" width="12.25390625" style="29" customWidth="1"/>
    <col min="5" max="5" width="11.625" style="29" customWidth="1"/>
    <col min="6" max="7" width="11.375" style="29" customWidth="1"/>
    <col min="8" max="8" width="11.125" style="97" customWidth="1"/>
    <col min="9" max="9" width="14.00390625" style="97" customWidth="1"/>
    <col min="10" max="10" width="13.875" style="97" customWidth="1"/>
    <col min="11" max="11" width="12.75390625" style="97" customWidth="1"/>
    <col min="12" max="16384" width="8.00390625" style="29" customWidth="1"/>
  </cols>
  <sheetData>
    <row r="2" spans="1:11" ht="15.75">
      <c r="A2" s="1" t="s">
        <v>0</v>
      </c>
      <c r="B2" s="77"/>
      <c r="C2" s="77"/>
      <c r="D2" s="77"/>
      <c r="E2" s="77"/>
      <c r="F2" s="77"/>
      <c r="G2" s="77"/>
      <c r="H2" s="78"/>
      <c r="I2" s="78"/>
      <c r="J2" s="78"/>
      <c r="K2" s="78"/>
    </row>
    <row r="3" spans="1:11" ht="15.75">
      <c r="A3" s="79" t="s">
        <v>114</v>
      </c>
      <c r="B3" s="77"/>
      <c r="C3" s="77"/>
      <c r="D3" s="77"/>
      <c r="E3" s="77"/>
      <c r="F3" s="77"/>
      <c r="G3" s="77"/>
      <c r="H3" s="78"/>
      <c r="I3" s="78"/>
      <c r="J3" s="78"/>
      <c r="K3" s="78"/>
    </row>
    <row r="4" spans="1:11" ht="15.75">
      <c r="A4" s="77" t="s">
        <v>169</v>
      </c>
      <c r="B4" s="77"/>
      <c r="C4" s="77"/>
      <c r="D4" s="77"/>
      <c r="E4" s="77"/>
      <c r="F4" s="77"/>
      <c r="G4" s="77"/>
      <c r="H4" s="80"/>
      <c r="I4" s="77"/>
      <c r="J4" s="80"/>
      <c r="K4" s="80"/>
    </row>
    <row r="5" spans="1:11" ht="15.75">
      <c r="A5" s="80"/>
      <c r="B5" s="80"/>
      <c r="C5" s="80"/>
      <c r="D5" s="26" t="s">
        <v>115</v>
      </c>
      <c r="E5" s="26"/>
      <c r="F5" s="80"/>
      <c r="G5" s="80"/>
      <c r="H5" s="81"/>
      <c r="I5" s="81"/>
      <c r="J5" s="81"/>
      <c r="K5" s="81"/>
    </row>
    <row r="6" spans="1:11" ht="15.75">
      <c r="A6" s="80"/>
      <c r="B6" s="80"/>
      <c r="C6" s="80"/>
      <c r="D6" s="26" t="s">
        <v>116</v>
      </c>
      <c r="E6" s="26" t="s">
        <v>117</v>
      </c>
      <c r="F6" s="80"/>
      <c r="G6" s="26" t="s">
        <v>117</v>
      </c>
      <c r="H6" s="26" t="s">
        <v>178</v>
      </c>
      <c r="I6" s="81"/>
      <c r="J6" s="26" t="s">
        <v>122</v>
      </c>
      <c r="K6" s="81"/>
    </row>
    <row r="7" spans="1:11" ht="15.75">
      <c r="A7" s="80"/>
      <c r="B7" s="26" t="s">
        <v>118</v>
      </c>
      <c r="C7" s="26" t="s">
        <v>118</v>
      </c>
      <c r="D7" s="26" t="s">
        <v>119</v>
      </c>
      <c r="E7" s="26" t="s">
        <v>120</v>
      </c>
      <c r="F7" s="26" t="s">
        <v>121</v>
      </c>
      <c r="G7" s="26" t="s">
        <v>120</v>
      </c>
      <c r="H7" s="26" t="s">
        <v>124</v>
      </c>
      <c r="I7" s="82"/>
      <c r="J7" s="26" t="s">
        <v>128</v>
      </c>
      <c r="K7" s="82" t="s">
        <v>123</v>
      </c>
    </row>
    <row r="8" spans="1:11" ht="15.75">
      <c r="A8" s="80"/>
      <c r="B8" s="83" t="s">
        <v>124</v>
      </c>
      <c r="C8" s="83" t="s">
        <v>125</v>
      </c>
      <c r="D8" s="83" t="s">
        <v>117</v>
      </c>
      <c r="E8" s="83" t="s">
        <v>126</v>
      </c>
      <c r="F8" s="83" t="s">
        <v>127</v>
      </c>
      <c r="G8" s="83" t="s">
        <v>138</v>
      </c>
      <c r="H8" s="83" t="s">
        <v>117</v>
      </c>
      <c r="I8" s="84" t="s">
        <v>123</v>
      </c>
      <c r="J8" s="83" t="s">
        <v>186</v>
      </c>
      <c r="K8" s="84" t="s">
        <v>129</v>
      </c>
    </row>
    <row r="9" spans="1:11" ht="15.75">
      <c r="A9" s="80"/>
      <c r="B9" s="26" t="s">
        <v>10</v>
      </c>
      <c r="C9" s="26" t="s">
        <v>10</v>
      </c>
      <c r="D9" s="26" t="s">
        <v>10</v>
      </c>
      <c r="E9" s="26" t="s">
        <v>10</v>
      </c>
      <c r="F9" s="26" t="s">
        <v>10</v>
      </c>
      <c r="G9" s="26" t="s">
        <v>10</v>
      </c>
      <c r="H9" s="26" t="s">
        <v>10</v>
      </c>
      <c r="I9" s="82" t="s">
        <v>10</v>
      </c>
      <c r="J9" s="82" t="s">
        <v>10</v>
      </c>
      <c r="K9" s="82" t="s">
        <v>10</v>
      </c>
    </row>
    <row r="10" spans="1:11" ht="15.75">
      <c r="A10" s="79"/>
      <c r="B10" s="85"/>
      <c r="C10" s="80"/>
      <c r="D10" s="80"/>
      <c r="E10" s="80"/>
      <c r="F10" s="85"/>
      <c r="G10" s="85"/>
      <c r="H10" s="80"/>
      <c r="I10" s="86"/>
      <c r="J10" s="86"/>
      <c r="K10" s="86"/>
    </row>
    <row r="11" spans="1:17" ht="15.75">
      <c r="A11" s="18" t="s">
        <v>130</v>
      </c>
      <c r="H11" s="29"/>
      <c r="L11" s="88"/>
      <c r="M11" s="88"/>
      <c r="N11" s="88"/>
      <c r="O11" s="88"/>
      <c r="P11" s="88"/>
      <c r="Q11" s="88"/>
    </row>
    <row r="12" spans="1:17" ht="15.75">
      <c r="A12" s="29" t="s">
        <v>139</v>
      </c>
      <c r="B12" s="87">
        <v>5000000</v>
      </c>
      <c r="C12" s="88">
        <v>5044998</v>
      </c>
      <c r="D12" s="88">
        <v>-118333</v>
      </c>
      <c r="E12" s="87">
        <v>415555</v>
      </c>
      <c r="F12" s="87">
        <v>2991621</v>
      </c>
      <c r="G12" s="87">
        <v>0</v>
      </c>
      <c r="H12" s="88">
        <v>0</v>
      </c>
      <c r="I12" s="89">
        <f>SUM(B12:H12)</f>
        <v>13333841</v>
      </c>
      <c r="J12" s="88">
        <v>3117458</v>
      </c>
      <c r="K12" s="89">
        <f>I12+J12</f>
        <v>16451299</v>
      </c>
      <c r="L12" s="88"/>
      <c r="M12" s="88"/>
      <c r="N12" s="88"/>
      <c r="O12" s="88"/>
      <c r="P12" s="88"/>
      <c r="Q12" s="88"/>
    </row>
    <row r="13" spans="2:17" ht="15.75">
      <c r="B13" s="87"/>
      <c r="C13" s="88"/>
      <c r="D13" s="88"/>
      <c r="E13" s="87"/>
      <c r="F13" s="87"/>
      <c r="G13" s="87"/>
      <c r="H13" s="88"/>
      <c r="I13" s="89"/>
      <c r="J13" s="88"/>
      <c r="K13" s="89"/>
      <c r="L13" s="88"/>
      <c r="M13" s="88"/>
      <c r="N13" s="88"/>
      <c r="O13" s="88"/>
      <c r="P13" s="88"/>
      <c r="Q13" s="88"/>
    </row>
    <row r="14" spans="1:17" ht="15.75">
      <c r="A14" s="29" t="s">
        <v>141</v>
      </c>
      <c r="B14" s="88"/>
      <c r="C14" s="88"/>
      <c r="D14" s="88"/>
      <c r="E14" s="88"/>
      <c r="F14" s="88"/>
      <c r="G14" s="88"/>
      <c r="H14" s="88"/>
      <c r="I14" s="89"/>
      <c r="J14" s="90"/>
      <c r="K14" s="90"/>
      <c r="L14" s="88"/>
      <c r="M14" s="88"/>
      <c r="N14" s="88"/>
      <c r="O14" s="88"/>
      <c r="P14" s="88"/>
      <c r="Q14" s="88"/>
    </row>
    <row r="15" spans="1:17" ht="15.75">
      <c r="A15" s="91" t="s">
        <v>131</v>
      </c>
      <c r="B15" s="88">
        <v>0</v>
      </c>
      <c r="C15" s="88">
        <v>0</v>
      </c>
      <c r="D15" s="88">
        <v>0</v>
      </c>
      <c r="E15" s="88">
        <v>-415555</v>
      </c>
      <c r="F15" s="88">
        <v>415555</v>
      </c>
      <c r="G15" s="88">
        <v>0</v>
      </c>
      <c r="H15" s="88">
        <v>0</v>
      </c>
      <c r="I15" s="89">
        <f>SUM(B15:H15)</f>
        <v>0</v>
      </c>
      <c r="J15" s="88">
        <v>0</v>
      </c>
      <c r="K15" s="89">
        <f>I15+J15</f>
        <v>0</v>
      </c>
      <c r="L15" s="88"/>
      <c r="M15" s="88"/>
      <c r="N15" s="88"/>
      <c r="O15" s="88"/>
      <c r="P15" s="88"/>
      <c r="Q15" s="88"/>
    </row>
    <row r="16" spans="2:17" ht="15.75">
      <c r="B16" s="88"/>
      <c r="C16" s="88"/>
      <c r="D16" s="88"/>
      <c r="E16" s="88"/>
      <c r="F16" s="88"/>
      <c r="G16" s="88"/>
      <c r="H16" s="88"/>
      <c r="I16" s="89"/>
      <c r="J16" s="90"/>
      <c r="K16" s="90"/>
      <c r="L16" s="88"/>
      <c r="M16" s="88"/>
      <c r="N16" s="88"/>
      <c r="O16" s="88"/>
      <c r="P16" s="88"/>
      <c r="Q16" s="88"/>
    </row>
    <row r="17" spans="1:11" s="88" customFormat="1" ht="16.5" thickBot="1">
      <c r="A17" s="18" t="s">
        <v>132</v>
      </c>
      <c r="B17" s="93">
        <f aca="true" t="shared" si="0" ref="B17:K17">SUM(B10:B16)</f>
        <v>5000000</v>
      </c>
      <c r="C17" s="93">
        <f t="shared" si="0"/>
        <v>5044998</v>
      </c>
      <c r="D17" s="93">
        <f t="shared" si="0"/>
        <v>-118333</v>
      </c>
      <c r="E17" s="93">
        <f t="shared" si="0"/>
        <v>0</v>
      </c>
      <c r="F17" s="93">
        <f t="shared" si="0"/>
        <v>3407176</v>
      </c>
      <c r="G17" s="93">
        <f t="shared" si="0"/>
        <v>0</v>
      </c>
      <c r="H17" s="93">
        <f>SUM(H10:H16)</f>
        <v>0</v>
      </c>
      <c r="I17" s="93">
        <f>SUM(I10:I16)</f>
        <v>13333841</v>
      </c>
      <c r="J17" s="93">
        <f t="shared" si="0"/>
        <v>3117458</v>
      </c>
      <c r="K17" s="93">
        <f t="shared" si="0"/>
        <v>16451299</v>
      </c>
    </row>
    <row r="18" spans="1:11" s="88" customFormat="1" ht="15.75">
      <c r="A18" s="92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7" ht="15.75">
      <c r="A19" s="18" t="s">
        <v>133</v>
      </c>
      <c r="B19" s="88">
        <v>5000000</v>
      </c>
      <c r="C19" s="88">
        <v>5044998</v>
      </c>
      <c r="D19" s="88">
        <v>-118333</v>
      </c>
      <c r="E19" s="88">
        <v>0</v>
      </c>
      <c r="F19" s="88">
        <v>3407176</v>
      </c>
      <c r="G19" s="88">
        <v>0</v>
      </c>
      <c r="H19" s="88">
        <v>0</v>
      </c>
      <c r="I19" s="89">
        <f>SUM(B19:F19)</f>
        <v>13333841</v>
      </c>
      <c r="J19" s="88">
        <v>3117458</v>
      </c>
      <c r="K19" s="89">
        <f>I19+J19</f>
        <v>16451299</v>
      </c>
      <c r="L19" s="88"/>
      <c r="M19" s="88"/>
      <c r="N19" s="88"/>
      <c r="O19" s="88"/>
      <c r="P19" s="88"/>
      <c r="Q19" s="88"/>
    </row>
    <row r="20" spans="1:17" ht="15.75">
      <c r="A20" s="92"/>
      <c r="B20" s="88"/>
      <c r="C20" s="88"/>
      <c r="D20" s="88"/>
      <c r="E20" s="88"/>
      <c r="F20" s="88"/>
      <c r="G20" s="88"/>
      <c r="H20" s="88"/>
      <c r="I20" s="89"/>
      <c r="J20" s="88"/>
      <c r="K20" s="89"/>
      <c r="L20" s="88"/>
      <c r="M20" s="88"/>
      <c r="N20" s="88"/>
      <c r="O20" s="88"/>
      <c r="P20" s="88"/>
      <c r="Q20" s="88"/>
    </row>
    <row r="21" spans="1:17" ht="15.75">
      <c r="A21" s="29" t="s">
        <v>134</v>
      </c>
      <c r="B21" s="88">
        <v>0</v>
      </c>
      <c r="C21" s="88">
        <v>0</v>
      </c>
      <c r="D21" s="88">
        <v>251102</v>
      </c>
      <c r="E21" s="88">
        <v>0</v>
      </c>
      <c r="F21" s="88">
        <v>0</v>
      </c>
      <c r="G21" s="88">
        <v>0</v>
      </c>
      <c r="H21" s="88">
        <v>0</v>
      </c>
      <c r="I21" s="89">
        <f>SUM(B21:H21)</f>
        <v>251102</v>
      </c>
      <c r="J21" s="88">
        <v>270373</v>
      </c>
      <c r="K21" s="89">
        <f>I21+J21</f>
        <v>521475</v>
      </c>
      <c r="L21" s="88"/>
      <c r="M21" s="88"/>
      <c r="N21" s="88"/>
      <c r="O21" s="88"/>
      <c r="P21" s="88"/>
      <c r="Q21" s="88"/>
    </row>
    <row r="22" spans="1:17" ht="15.75">
      <c r="A22" s="91"/>
      <c r="B22" s="88"/>
      <c r="C22" s="88"/>
      <c r="D22" s="88"/>
      <c r="E22" s="88"/>
      <c r="F22" s="88"/>
      <c r="G22" s="88"/>
      <c r="H22" s="88"/>
      <c r="I22" s="89"/>
      <c r="J22" s="88"/>
      <c r="K22" s="89"/>
      <c r="L22" s="88"/>
      <c r="M22" s="88"/>
      <c r="N22" s="88"/>
      <c r="O22" s="88"/>
      <c r="P22" s="88"/>
      <c r="Q22" s="88"/>
    </row>
    <row r="23" spans="1:17" ht="15.75">
      <c r="A23" s="29" t="s">
        <v>135</v>
      </c>
      <c r="B23" s="94">
        <v>0</v>
      </c>
      <c r="C23" s="94">
        <v>0</v>
      </c>
      <c r="D23" s="94">
        <v>0</v>
      </c>
      <c r="E23" s="94">
        <v>0</v>
      </c>
      <c r="F23" s="94">
        <v>3980971</v>
      </c>
      <c r="G23" s="94">
        <v>0</v>
      </c>
      <c r="H23" s="94">
        <v>0</v>
      </c>
      <c r="I23" s="95">
        <f>SUM(B23:F23)</f>
        <v>3980971</v>
      </c>
      <c r="J23" s="94">
        <v>2067663</v>
      </c>
      <c r="K23" s="95">
        <f>I23+J23</f>
        <v>6048634</v>
      </c>
      <c r="L23" s="88"/>
      <c r="M23" s="88"/>
      <c r="N23" s="88"/>
      <c r="O23" s="88"/>
      <c r="P23" s="88"/>
      <c r="Q23" s="88"/>
    </row>
    <row r="24" spans="2:17" ht="15.75">
      <c r="B24" s="88"/>
      <c r="C24" s="88"/>
      <c r="D24" s="88"/>
      <c r="E24" s="88"/>
      <c r="F24" s="88"/>
      <c r="G24" s="88"/>
      <c r="H24" s="88"/>
      <c r="I24" s="89"/>
      <c r="J24" s="89"/>
      <c r="K24" s="89"/>
      <c r="L24" s="88"/>
      <c r="M24" s="88"/>
      <c r="N24" s="88"/>
      <c r="O24" s="88"/>
      <c r="P24" s="88"/>
      <c r="Q24" s="88"/>
    </row>
    <row r="25" spans="1:17" ht="15.75">
      <c r="A25" s="29" t="s">
        <v>136</v>
      </c>
      <c r="B25" s="88">
        <f aca="true" t="shared" si="1" ref="B25:K25">SUM(B19:B24)</f>
        <v>5000000</v>
      </c>
      <c r="C25" s="88">
        <f t="shared" si="1"/>
        <v>5044998</v>
      </c>
      <c r="D25" s="88">
        <f>SUM(D19:D24)</f>
        <v>132769</v>
      </c>
      <c r="E25" s="88">
        <f t="shared" si="1"/>
        <v>0</v>
      </c>
      <c r="F25" s="88">
        <f>SUM(F19:F24)</f>
        <v>7388147</v>
      </c>
      <c r="G25" s="88">
        <f>SUM(G19:G24)</f>
        <v>0</v>
      </c>
      <c r="H25" s="88">
        <v>0</v>
      </c>
      <c r="I25" s="89">
        <f>SUM(I19:I24)</f>
        <v>17565914</v>
      </c>
      <c r="J25" s="88">
        <f t="shared" si="1"/>
        <v>5455494</v>
      </c>
      <c r="K25" s="89">
        <f t="shared" si="1"/>
        <v>23021408</v>
      </c>
      <c r="L25" s="88"/>
      <c r="M25" s="88"/>
      <c r="N25" s="88"/>
      <c r="O25" s="88"/>
      <c r="P25" s="88"/>
      <c r="Q25" s="88"/>
    </row>
    <row r="26" spans="2:17" ht="15.75">
      <c r="B26" s="88"/>
      <c r="C26" s="88"/>
      <c r="D26" s="88"/>
      <c r="E26" s="88"/>
      <c r="F26" s="88"/>
      <c r="G26" s="88"/>
      <c r="H26" s="88"/>
      <c r="I26" s="89"/>
      <c r="J26" s="88"/>
      <c r="K26" s="89"/>
      <c r="L26" s="88"/>
      <c r="M26" s="88"/>
      <c r="N26" s="88"/>
      <c r="O26" s="88"/>
      <c r="P26" s="88"/>
      <c r="Q26" s="88"/>
    </row>
    <row r="27" spans="1:17" ht="15.75">
      <c r="A27" s="29" t="s">
        <v>162</v>
      </c>
      <c r="B27" s="88"/>
      <c r="C27" s="88"/>
      <c r="D27" s="88"/>
      <c r="E27" s="88"/>
      <c r="F27" s="88"/>
      <c r="G27" s="88"/>
      <c r="H27" s="88"/>
      <c r="I27" s="89"/>
      <c r="J27" s="88"/>
      <c r="K27" s="89"/>
      <c r="L27" s="88"/>
      <c r="M27" s="88"/>
      <c r="N27" s="88"/>
      <c r="O27" s="88"/>
      <c r="P27" s="88"/>
      <c r="Q27" s="88"/>
    </row>
    <row r="28" spans="1:17" ht="15.75">
      <c r="A28" s="29" t="s">
        <v>163</v>
      </c>
      <c r="B28" s="87">
        <v>25500</v>
      </c>
      <c r="C28" s="87">
        <v>102000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9">
        <f>SUM(B28:H28)</f>
        <v>127500</v>
      </c>
      <c r="J28" s="88">
        <v>0</v>
      </c>
      <c r="K28" s="89">
        <f aca="true" t="shared" si="2" ref="K28:K35">I28+J28</f>
        <v>127500</v>
      </c>
      <c r="L28" s="88"/>
      <c r="M28" s="88"/>
      <c r="N28" s="88"/>
      <c r="O28" s="88"/>
      <c r="P28" s="88"/>
      <c r="Q28" s="88"/>
    </row>
    <row r="29" spans="1:17" ht="15.75">
      <c r="A29" s="29" t="s">
        <v>164</v>
      </c>
      <c r="B29" s="87">
        <v>750000</v>
      </c>
      <c r="C29" s="87">
        <v>2465000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9">
        <f>SUM(B29:H29)</f>
        <v>3215000</v>
      </c>
      <c r="J29" s="96">
        <v>0</v>
      </c>
      <c r="K29" s="89">
        <f t="shared" si="2"/>
        <v>3215000</v>
      </c>
      <c r="L29" s="88"/>
      <c r="M29" s="88"/>
      <c r="N29" s="88"/>
      <c r="O29" s="88"/>
      <c r="P29" s="88"/>
      <c r="Q29" s="88"/>
    </row>
    <row r="30" spans="1:17" ht="15.75">
      <c r="A30" s="29" t="s">
        <v>165</v>
      </c>
      <c r="B30" s="87">
        <v>5075500</v>
      </c>
      <c r="C30" s="87">
        <v>-5075500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9">
        <f>SUM(B30:H30)</f>
        <v>0</v>
      </c>
      <c r="J30" s="96">
        <v>0</v>
      </c>
      <c r="K30" s="89">
        <f t="shared" si="2"/>
        <v>0</v>
      </c>
      <c r="L30" s="88"/>
      <c r="M30" s="88"/>
      <c r="N30" s="88"/>
      <c r="O30" s="88"/>
      <c r="P30" s="88"/>
      <c r="Q30" s="88"/>
    </row>
    <row r="31" spans="1:17" ht="15.75">
      <c r="A31" s="29" t="s">
        <v>177</v>
      </c>
      <c r="B31" s="87">
        <v>1333333</v>
      </c>
      <c r="C31" s="87">
        <v>5666667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9">
        <f>SUM(B31:H31)</f>
        <v>7000000</v>
      </c>
      <c r="J31" s="96">
        <v>0</v>
      </c>
      <c r="K31" s="89">
        <f t="shared" si="2"/>
        <v>7000000</v>
      </c>
      <c r="L31" s="88"/>
      <c r="M31" s="88"/>
      <c r="N31" s="88"/>
      <c r="O31" s="88"/>
      <c r="P31" s="88"/>
      <c r="Q31" s="88"/>
    </row>
    <row r="32" spans="2:17" ht="15.75">
      <c r="B32" s="87"/>
      <c r="C32" s="87"/>
      <c r="D32" s="87"/>
      <c r="E32" s="87"/>
      <c r="F32" s="87"/>
      <c r="G32" s="87"/>
      <c r="H32" s="87"/>
      <c r="I32" s="89"/>
      <c r="J32" s="96"/>
      <c r="K32" s="89">
        <f t="shared" si="2"/>
        <v>0</v>
      </c>
      <c r="L32" s="88"/>
      <c r="M32" s="88"/>
      <c r="N32" s="88"/>
      <c r="O32" s="88"/>
      <c r="P32" s="88"/>
      <c r="Q32" s="88"/>
    </row>
    <row r="33" spans="1:17" ht="15.75">
      <c r="A33" s="29" t="s">
        <v>166</v>
      </c>
      <c r="B33" s="87">
        <v>0</v>
      </c>
      <c r="C33" s="87">
        <v>-137620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9">
        <f>SUM(B33:H33)</f>
        <v>-137620</v>
      </c>
      <c r="J33" s="96">
        <v>0</v>
      </c>
      <c r="K33" s="89">
        <f t="shared" si="2"/>
        <v>-137620</v>
      </c>
      <c r="L33" s="88"/>
      <c r="M33" s="88"/>
      <c r="N33" s="88"/>
      <c r="O33" s="88"/>
      <c r="P33" s="88"/>
      <c r="Q33" s="88"/>
    </row>
    <row r="34" spans="2:17" ht="15.75">
      <c r="B34" s="87"/>
      <c r="C34" s="87"/>
      <c r="D34" s="87"/>
      <c r="E34" s="87"/>
      <c r="F34" s="87"/>
      <c r="G34" s="87"/>
      <c r="H34" s="87"/>
      <c r="I34" s="89"/>
      <c r="J34" s="96"/>
      <c r="K34" s="89">
        <f t="shared" si="2"/>
        <v>0</v>
      </c>
      <c r="L34" s="88"/>
      <c r="M34" s="88"/>
      <c r="N34" s="88"/>
      <c r="O34" s="88"/>
      <c r="P34" s="88"/>
      <c r="Q34" s="88"/>
    </row>
    <row r="35" spans="1:17" ht="15.75">
      <c r="A35" s="29" t="s">
        <v>140</v>
      </c>
      <c r="B35" s="88">
        <v>0</v>
      </c>
      <c r="C35" s="87">
        <v>0</v>
      </c>
      <c r="D35" s="88">
        <v>0</v>
      </c>
      <c r="E35" s="88">
        <v>0</v>
      </c>
      <c r="F35" s="88">
        <v>0</v>
      </c>
      <c r="G35" s="88">
        <v>32772</v>
      </c>
      <c r="H35" s="88">
        <v>0</v>
      </c>
      <c r="I35" s="89">
        <f>SUM(B35:H35)</f>
        <v>32772</v>
      </c>
      <c r="J35" s="88">
        <v>0</v>
      </c>
      <c r="K35" s="89">
        <f t="shared" si="2"/>
        <v>32772</v>
      </c>
      <c r="L35" s="88"/>
      <c r="M35" s="88"/>
      <c r="N35" s="88"/>
      <c r="O35" s="88"/>
      <c r="P35" s="88"/>
      <c r="Q35" s="88"/>
    </row>
    <row r="36" spans="2:17" ht="15.75">
      <c r="B36" s="88"/>
      <c r="C36" s="87"/>
      <c r="D36" s="88"/>
      <c r="E36" s="88"/>
      <c r="F36" s="88"/>
      <c r="G36" s="88"/>
      <c r="H36" s="88"/>
      <c r="I36" s="89"/>
      <c r="J36" s="88"/>
      <c r="K36" s="89"/>
      <c r="L36" s="88"/>
      <c r="M36" s="88"/>
      <c r="N36" s="88"/>
      <c r="O36" s="88"/>
      <c r="P36" s="88"/>
      <c r="Q36" s="88"/>
    </row>
    <row r="37" spans="1:17" ht="15.75">
      <c r="A37" s="29" t="s">
        <v>181</v>
      </c>
      <c r="B37" s="88">
        <v>0</v>
      </c>
      <c r="C37" s="87">
        <v>0</v>
      </c>
      <c r="D37" s="88">
        <v>0</v>
      </c>
      <c r="E37" s="88">
        <v>0</v>
      </c>
      <c r="F37" s="88">
        <v>-1009716</v>
      </c>
      <c r="G37" s="88">
        <v>0</v>
      </c>
      <c r="H37" s="88">
        <v>1009716</v>
      </c>
      <c r="I37" s="89">
        <f>SUM(B37:H37)</f>
        <v>0</v>
      </c>
      <c r="J37" s="88">
        <v>0</v>
      </c>
      <c r="K37" s="89">
        <f>I37+J37</f>
        <v>0</v>
      </c>
      <c r="L37" s="88"/>
      <c r="M37" s="88"/>
      <c r="N37" s="88"/>
      <c r="O37" s="88"/>
      <c r="P37" s="88"/>
      <c r="Q37" s="88"/>
    </row>
    <row r="38" spans="2:17" ht="15.75">
      <c r="B38" s="88"/>
      <c r="C38" s="87"/>
      <c r="D38" s="88"/>
      <c r="E38" s="88"/>
      <c r="F38" s="88"/>
      <c r="G38" s="88"/>
      <c r="H38" s="88"/>
      <c r="I38" s="89"/>
      <c r="J38" s="88"/>
      <c r="K38" s="89"/>
      <c r="L38" s="88"/>
      <c r="M38" s="88"/>
      <c r="N38" s="88"/>
      <c r="O38" s="88"/>
      <c r="P38" s="88"/>
      <c r="Q38" s="88"/>
    </row>
    <row r="39" spans="1:17" ht="15.75">
      <c r="A39" s="29" t="s">
        <v>185</v>
      </c>
      <c r="B39" s="88">
        <v>0</v>
      </c>
      <c r="C39" s="87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9">
        <v>0</v>
      </c>
      <c r="J39" s="88">
        <v>-934537</v>
      </c>
      <c r="K39" s="89">
        <f>I39+J39</f>
        <v>-934537</v>
      </c>
      <c r="L39" s="88"/>
      <c r="M39" s="88"/>
      <c r="N39" s="88"/>
      <c r="O39" s="88"/>
      <c r="P39" s="88"/>
      <c r="Q39" s="88"/>
    </row>
    <row r="40" spans="2:17" ht="15.75">
      <c r="B40" s="88"/>
      <c r="C40" s="88"/>
      <c r="D40" s="88"/>
      <c r="E40" s="88"/>
      <c r="F40" s="88"/>
      <c r="G40" s="88"/>
      <c r="H40" s="88"/>
      <c r="I40" s="89"/>
      <c r="J40" s="88"/>
      <c r="K40" s="89"/>
      <c r="L40" s="88"/>
      <c r="M40" s="88"/>
      <c r="N40" s="88"/>
      <c r="O40" s="88"/>
      <c r="P40" s="88"/>
      <c r="Q40" s="88"/>
    </row>
    <row r="41" spans="1:17" ht="16.5" thickBot="1">
      <c r="A41" s="18" t="s">
        <v>173</v>
      </c>
      <c r="B41" s="93">
        <f aca="true" t="shared" si="3" ref="B41:K41">SUM(B24:B40)</f>
        <v>12184333</v>
      </c>
      <c r="C41" s="93">
        <f t="shared" si="3"/>
        <v>8065545</v>
      </c>
      <c r="D41" s="93">
        <f t="shared" si="3"/>
        <v>132769</v>
      </c>
      <c r="E41" s="93">
        <f t="shared" si="3"/>
        <v>0</v>
      </c>
      <c r="F41" s="93">
        <f t="shared" si="3"/>
        <v>6378431</v>
      </c>
      <c r="G41" s="93">
        <f t="shared" si="3"/>
        <v>32772</v>
      </c>
      <c r="H41" s="93">
        <f t="shared" si="3"/>
        <v>1009716</v>
      </c>
      <c r="I41" s="93">
        <f t="shared" si="3"/>
        <v>27803566</v>
      </c>
      <c r="J41" s="93">
        <f t="shared" si="3"/>
        <v>4520957</v>
      </c>
      <c r="K41" s="93">
        <f t="shared" si="3"/>
        <v>32324523</v>
      </c>
      <c r="L41" s="88"/>
      <c r="M41" s="88"/>
      <c r="N41" s="88"/>
      <c r="O41" s="88"/>
      <c r="P41" s="88"/>
      <c r="Q41" s="88"/>
    </row>
    <row r="42" spans="2:17" ht="15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7" ht="15.75">
      <c r="A43" s="29" t="s">
        <v>182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ht="15.75">
      <c r="A44" s="144" t="s">
        <v>183</v>
      </c>
      <c r="B44" s="88">
        <v>937649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1:17" ht="15.75">
      <c r="A45" s="144" t="s">
        <v>184</v>
      </c>
      <c r="B45" s="88">
        <v>72067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7" ht="15.75">
      <c r="A47" s="27" t="s">
        <v>137</v>
      </c>
    </row>
    <row r="48" ht="15.75">
      <c r="A48" s="27" t="s">
        <v>113</v>
      </c>
    </row>
  </sheetData>
  <printOptions/>
  <pageMargins left="0" right="0" top="0.25" bottom="0.17" header="0.25" footer="0.18"/>
  <pageSetup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85"/>
  <sheetViews>
    <sheetView zoomScale="75" zoomScaleNormal="75" workbookViewId="0" topLeftCell="A1">
      <selection activeCell="A5" sqref="A5"/>
    </sheetView>
  </sheetViews>
  <sheetFormatPr defaultColWidth="9.00390625" defaultRowHeight="14.25"/>
  <cols>
    <col min="1" max="1" width="4.75390625" style="31" customWidth="1"/>
    <col min="2" max="2" width="50.125" style="40" customWidth="1"/>
    <col min="3" max="3" width="15.75390625" style="61" customWidth="1"/>
    <col min="4" max="4" width="3.75390625" style="62" customWidth="1"/>
    <col min="5" max="5" width="16.50390625" style="61" customWidth="1"/>
    <col min="6" max="6" width="4.00390625" style="40" customWidth="1"/>
    <col min="7" max="7" width="8.00390625" style="40" customWidth="1"/>
    <col min="8" max="8" width="4.625" style="40" customWidth="1"/>
    <col min="9" max="9" width="17.375" style="40" customWidth="1"/>
    <col min="10" max="10" width="12.625" style="40" customWidth="1"/>
    <col min="11" max="11" width="16.375" style="40" customWidth="1"/>
    <col min="12" max="200" width="8.00390625" style="40" customWidth="1"/>
    <col min="201" max="16384" width="8.00390625" style="31" customWidth="1"/>
  </cols>
  <sheetData>
    <row r="1" spans="1:5" ht="15.75">
      <c r="A1" s="30"/>
      <c r="B1" s="1" t="s">
        <v>0</v>
      </c>
      <c r="C1" s="58"/>
      <c r="D1" s="58"/>
      <c r="E1" s="58"/>
    </row>
    <row r="2" spans="1:5" ht="15.75">
      <c r="A2" s="30"/>
      <c r="B2" s="32" t="s">
        <v>45</v>
      </c>
      <c r="C2" s="58"/>
      <c r="D2" s="58"/>
      <c r="E2" s="58"/>
    </row>
    <row r="3" spans="1:5" ht="15.75">
      <c r="A3" s="30"/>
      <c r="B3" s="32" t="s">
        <v>169</v>
      </c>
      <c r="C3" s="31"/>
      <c r="D3" s="33"/>
      <c r="E3" s="31"/>
    </row>
    <row r="4" spans="1:5" ht="15.75">
      <c r="A4" s="30"/>
      <c r="B4" s="32"/>
      <c r="C4" s="23" t="s">
        <v>80</v>
      </c>
      <c r="D4" s="18"/>
      <c r="E4" s="23" t="s">
        <v>81</v>
      </c>
    </row>
    <row r="5" spans="1:5" ht="15.75">
      <c r="A5" s="30"/>
      <c r="B5" s="32"/>
      <c r="C5" s="11" t="s">
        <v>5</v>
      </c>
      <c r="D5" s="33"/>
      <c r="E5" s="63" t="s">
        <v>46</v>
      </c>
    </row>
    <row r="6" spans="1:5" ht="15.75">
      <c r="A6" s="30"/>
      <c r="B6" s="34"/>
      <c r="C6" s="11" t="s">
        <v>47</v>
      </c>
      <c r="D6" s="33"/>
      <c r="E6" s="63" t="s">
        <v>48</v>
      </c>
    </row>
    <row r="7" spans="1:5" ht="15.75">
      <c r="A7" s="30"/>
      <c r="B7" s="34"/>
      <c r="C7" s="11" t="s">
        <v>31</v>
      </c>
      <c r="D7" s="33"/>
      <c r="E7" s="11" t="s">
        <v>31</v>
      </c>
    </row>
    <row r="8" spans="1:5" ht="15.75">
      <c r="A8" s="30"/>
      <c r="B8" s="35"/>
      <c r="C8" s="10" t="s">
        <v>170</v>
      </c>
      <c r="D8" s="33"/>
      <c r="E8" s="10" t="s">
        <v>82</v>
      </c>
    </row>
    <row r="9" spans="1:5" ht="15.75">
      <c r="A9" s="30"/>
      <c r="B9" s="38"/>
      <c r="C9" s="35" t="s">
        <v>10</v>
      </c>
      <c r="D9" s="35"/>
      <c r="E9" s="35" t="s">
        <v>10</v>
      </c>
    </row>
    <row r="10" spans="1:5" ht="15.75">
      <c r="A10" s="30"/>
      <c r="B10" s="32" t="s">
        <v>49</v>
      </c>
      <c r="C10" s="36"/>
      <c r="D10" s="36"/>
      <c r="E10" s="37"/>
    </row>
    <row r="11" spans="1:5" ht="15.75">
      <c r="A11" s="30"/>
      <c r="B11" s="38" t="s">
        <v>50</v>
      </c>
      <c r="C11" s="136">
        <v>8258876</v>
      </c>
      <c r="D11" s="136"/>
      <c r="E11" s="136">
        <v>5473899</v>
      </c>
    </row>
    <row r="12" spans="1:5" ht="15.75">
      <c r="A12" s="30"/>
      <c r="B12" s="38" t="s">
        <v>51</v>
      </c>
      <c r="C12" s="136">
        <v>0</v>
      </c>
      <c r="D12" s="136"/>
      <c r="E12" s="136">
        <v>0</v>
      </c>
    </row>
    <row r="13" spans="1:5" ht="15.75">
      <c r="A13" s="30"/>
      <c r="B13" s="38"/>
      <c r="C13" s="137"/>
      <c r="D13" s="136"/>
      <c r="E13" s="137"/>
    </row>
    <row r="14" spans="1:5" ht="15.75">
      <c r="A14" s="30"/>
      <c r="B14" s="38"/>
      <c r="C14" s="136">
        <f>SUM(C11:C13)</f>
        <v>8258876</v>
      </c>
      <c r="D14" s="136"/>
      <c r="E14" s="136">
        <f>SUM(E11:E13)</f>
        <v>5473899</v>
      </c>
    </row>
    <row r="15" spans="1:5" ht="15.75">
      <c r="A15" s="30"/>
      <c r="B15" s="38"/>
      <c r="C15" s="136"/>
      <c r="D15" s="136"/>
      <c r="E15" s="136"/>
    </row>
    <row r="16" spans="1:5" ht="15.75">
      <c r="A16" s="30"/>
      <c r="B16" s="38" t="s">
        <v>52</v>
      </c>
      <c r="C16" s="136"/>
      <c r="D16" s="136"/>
      <c r="E16" s="136"/>
    </row>
    <row r="17" spans="1:5" ht="15.75">
      <c r="A17" s="30"/>
      <c r="B17" s="38" t="s">
        <v>53</v>
      </c>
      <c r="C17" s="39">
        <v>293736</v>
      </c>
      <c r="D17" s="39"/>
      <c r="E17" s="39">
        <v>190986</v>
      </c>
    </row>
    <row r="18" spans="1:5" ht="15.75">
      <c r="A18" s="30"/>
      <c r="B18" s="51" t="s">
        <v>110</v>
      </c>
      <c r="C18" s="39">
        <v>2273</v>
      </c>
      <c r="D18" s="39"/>
      <c r="E18" s="39">
        <v>2319</v>
      </c>
    </row>
    <row r="19" spans="1:5" ht="15.75">
      <c r="A19" s="30"/>
      <c r="B19" s="38" t="s">
        <v>87</v>
      </c>
      <c r="C19" s="39">
        <v>0</v>
      </c>
      <c r="D19" s="39"/>
      <c r="E19" s="39">
        <v>3836</v>
      </c>
    </row>
    <row r="20" spans="1:5" ht="15.75">
      <c r="A20" s="30"/>
      <c r="B20" s="51" t="s">
        <v>111</v>
      </c>
      <c r="C20" s="39">
        <v>1297820</v>
      </c>
      <c r="D20" s="39"/>
      <c r="E20" s="39">
        <v>881693</v>
      </c>
    </row>
    <row r="21" spans="1:5" ht="15.75">
      <c r="A21" s="30"/>
      <c r="B21" s="38" t="s">
        <v>143</v>
      </c>
      <c r="C21" s="39">
        <v>32772</v>
      </c>
      <c r="D21" s="39"/>
      <c r="E21" s="39">
        <v>0</v>
      </c>
    </row>
    <row r="22" spans="1:5" ht="15.75">
      <c r="A22" s="30"/>
      <c r="B22" s="51" t="s">
        <v>149</v>
      </c>
      <c r="C22" s="39">
        <v>-64052</v>
      </c>
      <c r="D22" s="39"/>
      <c r="E22" s="39">
        <v>0</v>
      </c>
    </row>
    <row r="23" spans="1:5" ht="15.75">
      <c r="A23" s="30"/>
      <c r="B23" s="51" t="s">
        <v>187</v>
      </c>
      <c r="C23" s="39">
        <v>78155</v>
      </c>
      <c r="D23" s="39"/>
      <c r="E23" s="39">
        <v>0</v>
      </c>
    </row>
    <row r="24" spans="1:5" ht="15.75">
      <c r="A24" s="30"/>
      <c r="B24" s="38" t="s">
        <v>54</v>
      </c>
      <c r="C24" s="39">
        <v>63632</v>
      </c>
      <c r="D24" s="39"/>
      <c r="E24" s="39">
        <v>174986</v>
      </c>
    </row>
    <row r="25" spans="1:5" ht="15.75">
      <c r="A25" s="30"/>
      <c r="B25" s="38" t="s">
        <v>55</v>
      </c>
      <c r="C25" s="39">
        <v>-64327</v>
      </c>
      <c r="D25" s="39"/>
      <c r="E25" s="39">
        <v>-65191</v>
      </c>
    </row>
    <row r="26" spans="1:5" ht="15.75">
      <c r="A26" s="30"/>
      <c r="B26" s="38" t="s">
        <v>188</v>
      </c>
      <c r="C26" s="39">
        <v>299620</v>
      </c>
      <c r="D26" s="39"/>
      <c r="E26" s="39">
        <v>0</v>
      </c>
    </row>
    <row r="27" spans="1:5" ht="15.75">
      <c r="A27" s="30"/>
      <c r="B27" s="38" t="s">
        <v>190</v>
      </c>
      <c r="C27" s="39">
        <v>19440</v>
      </c>
      <c r="D27" s="39"/>
      <c r="E27" s="39">
        <v>0</v>
      </c>
    </row>
    <row r="28" spans="1:5" ht="15.75">
      <c r="A28" s="30"/>
      <c r="B28" s="38" t="s">
        <v>191</v>
      </c>
      <c r="C28" s="39">
        <v>167180</v>
      </c>
      <c r="D28" s="39"/>
      <c r="E28" s="39">
        <v>0</v>
      </c>
    </row>
    <row r="29" spans="1:5" ht="15.75">
      <c r="A29" s="30"/>
      <c r="B29" s="38" t="s">
        <v>189</v>
      </c>
      <c r="C29" s="41">
        <v>32934</v>
      </c>
      <c r="D29" s="39"/>
      <c r="E29" s="41">
        <v>0</v>
      </c>
    </row>
    <row r="30" spans="1:5" ht="15.75">
      <c r="A30" s="30"/>
      <c r="B30" s="38"/>
      <c r="C30" s="136"/>
      <c r="D30" s="136"/>
      <c r="E30" s="136"/>
    </row>
    <row r="31" spans="1:5" ht="15.75">
      <c r="A31" s="30"/>
      <c r="B31" s="38" t="s">
        <v>56</v>
      </c>
      <c r="C31" s="39">
        <f>SUM(C14:C29)</f>
        <v>10418059</v>
      </c>
      <c r="D31" s="42"/>
      <c r="E31" s="39">
        <f>SUM(E14:E29)</f>
        <v>6662528</v>
      </c>
    </row>
    <row r="32" spans="1:6" ht="15.75">
      <c r="A32" s="30"/>
      <c r="B32" s="38" t="s">
        <v>150</v>
      </c>
      <c r="C32" s="39">
        <v>318052</v>
      </c>
      <c r="D32" s="39"/>
      <c r="E32" s="39">
        <v>-1679774</v>
      </c>
      <c r="F32" s="43"/>
    </row>
    <row r="33" spans="1:6" ht="15.75">
      <c r="A33" s="30"/>
      <c r="B33" s="38" t="s">
        <v>151</v>
      </c>
      <c r="C33" s="44">
        <v>-5619930</v>
      </c>
      <c r="D33" s="45"/>
      <c r="E33" s="44">
        <v>-852993</v>
      </c>
      <c r="F33" s="43"/>
    </row>
    <row r="34" spans="1:6" ht="15.75">
      <c r="A34" s="30"/>
      <c r="B34" s="38" t="s">
        <v>152</v>
      </c>
      <c r="C34" s="46">
        <v>5962030</v>
      </c>
      <c r="D34" s="45"/>
      <c r="E34" s="46">
        <v>-682203</v>
      </c>
      <c r="F34" s="43"/>
    </row>
    <row r="35" spans="1:6" ht="15.75">
      <c r="A35" s="30"/>
      <c r="B35" s="38"/>
      <c r="C35" s="44"/>
      <c r="D35" s="45"/>
      <c r="E35" s="44"/>
      <c r="F35" s="43"/>
    </row>
    <row r="36" spans="1:5" ht="15.75">
      <c r="A36" s="30"/>
      <c r="B36" s="47" t="s">
        <v>57</v>
      </c>
      <c r="C36" s="39">
        <f>SUM(C31:C34)</f>
        <v>11078211</v>
      </c>
      <c r="D36" s="39"/>
      <c r="E36" s="39">
        <f>SUM(E31:E34)</f>
        <v>3447558</v>
      </c>
    </row>
    <row r="37" spans="1:5" ht="15.75">
      <c r="A37" s="38"/>
      <c r="B37" s="48" t="s">
        <v>58</v>
      </c>
      <c r="C37" s="49">
        <v>-1723963</v>
      </c>
      <c r="D37" s="49"/>
      <c r="E37" s="49">
        <v>-543158</v>
      </c>
    </row>
    <row r="38" spans="1:5" ht="15.75">
      <c r="A38" s="38"/>
      <c r="B38" s="51" t="s">
        <v>112</v>
      </c>
      <c r="C38" s="49">
        <v>-63632</v>
      </c>
      <c r="D38" s="49"/>
      <c r="E38" s="49">
        <v>-100064</v>
      </c>
    </row>
    <row r="39" spans="1:5" ht="15.75">
      <c r="A39" s="38"/>
      <c r="B39" s="48"/>
      <c r="C39" s="39"/>
      <c r="D39" s="39"/>
      <c r="E39" s="39"/>
    </row>
    <row r="40" spans="1:12" ht="15.75">
      <c r="A40" s="38"/>
      <c r="B40" s="47" t="s">
        <v>59</v>
      </c>
      <c r="C40" s="50">
        <f>SUM(C36:C38)</f>
        <v>9290616</v>
      </c>
      <c r="D40" s="42"/>
      <c r="E40" s="50">
        <f>SUM(E36:E38)</f>
        <v>2804336</v>
      </c>
      <c r="I40" s="48"/>
      <c r="J40" s="48"/>
      <c r="K40" s="48"/>
      <c r="L40" s="48"/>
    </row>
    <row r="41" spans="1:12" ht="15.75">
      <c r="A41" s="38"/>
      <c r="B41" s="47"/>
      <c r="C41" s="39"/>
      <c r="D41" s="39"/>
      <c r="E41" s="39"/>
      <c r="I41" s="48"/>
      <c r="J41" s="48"/>
      <c r="K41" s="48"/>
      <c r="L41" s="48"/>
    </row>
    <row r="42" spans="1:12" ht="15.75">
      <c r="A42" s="30"/>
      <c r="B42" s="32" t="s">
        <v>60</v>
      </c>
      <c r="C42" s="39"/>
      <c r="D42" s="39"/>
      <c r="E42" s="39"/>
      <c r="G42" s="145"/>
      <c r="H42" s="146"/>
      <c r="I42" s="66"/>
      <c r="J42" s="66"/>
      <c r="K42" s="48"/>
      <c r="L42" s="48"/>
    </row>
    <row r="43" spans="1:12" ht="15.75">
      <c r="A43" s="30"/>
      <c r="B43" s="51" t="s">
        <v>55</v>
      </c>
      <c r="C43" s="39">
        <v>64327</v>
      </c>
      <c r="D43" s="39"/>
      <c r="E43" s="39">
        <v>65191</v>
      </c>
      <c r="G43" s="147"/>
      <c r="H43" s="66"/>
      <c r="I43" s="66"/>
      <c r="J43" s="66"/>
      <c r="K43" s="48"/>
      <c r="L43" s="48"/>
    </row>
    <row r="44" spans="1:12" ht="15.75">
      <c r="A44" s="30"/>
      <c r="B44" s="38" t="s">
        <v>61</v>
      </c>
      <c r="C44" s="39">
        <v>-12088062</v>
      </c>
      <c r="D44" s="39"/>
      <c r="E44" s="39">
        <v>-3713005</v>
      </c>
      <c r="G44" s="66"/>
      <c r="H44" s="66"/>
      <c r="I44" s="66"/>
      <c r="J44" s="66"/>
      <c r="K44" s="48"/>
      <c r="L44" s="48"/>
    </row>
    <row r="45" spans="1:12" ht="15.75">
      <c r="A45" s="30"/>
      <c r="B45" s="38" t="s">
        <v>62</v>
      </c>
      <c r="C45" s="39">
        <v>-2082952</v>
      </c>
      <c r="D45" s="39"/>
      <c r="E45" s="39">
        <v>-948748</v>
      </c>
      <c r="G45" s="66"/>
      <c r="H45" s="48"/>
      <c r="I45" s="66"/>
      <c r="J45" s="52"/>
      <c r="K45" s="48"/>
      <c r="L45" s="48"/>
    </row>
    <row r="46" spans="1:12" ht="15.75">
      <c r="A46" s="30"/>
      <c r="B46" s="38" t="s">
        <v>153</v>
      </c>
      <c r="C46" s="39">
        <v>108007</v>
      </c>
      <c r="D46" s="39"/>
      <c r="E46" s="39">
        <v>0</v>
      </c>
      <c r="G46" s="66"/>
      <c r="H46" s="48"/>
      <c r="I46" s="66"/>
      <c r="J46" s="52"/>
      <c r="K46" s="48"/>
      <c r="L46" s="48"/>
    </row>
    <row r="47" spans="1:12" ht="15.75">
      <c r="A47" s="30"/>
      <c r="B47" s="38" t="s">
        <v>63</v>
      </c>
      <c r="C47" s="39">
        <v>-666171</v>
      </c>
      <c r="D47" s="39"/>
      <c r="E47" s="39">
        <v>-566331</v>
      </c>
      <c r="G47" s="66"/>
      <c r="H47" s="48"/>
      <c r="I47" s="66"/>
      <c r="J47" s="52"/>
      <c r="K47" s="48"/>
      <c r="L47" s="48"/>
    </row>
    <row r="48" spans="1:12" ht="15.75">
      <c r="A48" s="30"/>
      <c r="B48" s="38" t="s">
        <v>192</v>
      </c>
      <c r="C48" s="39">
        <v>10204880</v>
      </c>
      <c r="D48" s="39"/>
      <c r="E48" s="39">
        <v>0</v>
      </c>
      <c r="G48" s="66"/>
      <c r="H48" s="48"/>
      <c r="I48" s="66"/>
      <c r="J48" s="52"/>
      <c r="K48" s="48"/>
      <c r="L48" s="48"/>
    </row>
    <row r="49" spans="1:12" ht="15.75">
      <c r="A49" s="30"/>
      <c r="B49" s="38" t="s">
        <v>193</v>
      </c>
      <c r="C49" s="39">
        <v>0</v>
      </c>
      <c r="D49" s="39"/>
      <c r="E49" s="39">
        <v>731316</v>
      </c>
      <c r="G49" s="66"/>
      <c r="H49" s="48"/>
      <c r="I49" s="66"/>
      <c r="J49" s="52"/>
      <c r="K49" s="48"/>
      <c r="L49" s="48"/>
    </row>
    <row r="50" spans="1:12" ht="15.75">
      <c r="A50" s="30"/>
      <c r="B50" s="30"/>
      <c r="C50" s="39"/>
      <c r="D50" s="39"/>
      <c r="E50" s="39"/>
      <c r="G50" s="66"/>
      <c r="H50" s="48"/>
      <c r="I50" s="66"/>
      <c r="J50" s="52"/>
      <c r="K50" s="48"/>
      <c r="L50" s="48"/>
    </row>
    <row r="51" spans="1:12" ht="15.75">
      <c r="A51" s="30"/>
      <c r="B51" s="47" t="s">
        <v>64</v>
      </c>
      <c r="C51" s="50">
        <f>SUM(C43:C50)</f>
        <v>-4459971</v>
      </c>
      <c r="D51" s="42"/>
      <c r="E51" s="50">
        <f>SUM(E43:E50)</f>
        <v>-4431577</v>
      </c>
      <c r="G51" s="66"/>
      <c r="H51" s="48"/>
      <c r="I51" s="66"/>
      <c r="J51" s="52"/>
      <c r="K51" s="102"/>
      <c r="L51" s="48"/>
    </row>
    <row r="52" spans="1:12" ht="15.75">
      <c r="A52" s="30"/>
      <c r="B52" s="38"/>
      <c r="C52" s="39"/>
      <c r="D52" s="39"/>
      <c r="E52" s="39"/>
      <c r="G52" s="66"/>
      <c r="H52" s="48"/>
      <c r="I52" s="66"/>
      <c r="J52" s="103"/>
      <c r="K52" s="48"/>
      <c r="L52" s="48"/>
    </row>
    <row r="53" spans="1:12" ht="15.75">
      <c r="A53" s="30"/>
      <c r="B53" s="32" t="s">
        <v>65</v>
      </c>
      <c r="C53" s="39"/>
      <c r="D53" s="39"/>
      <c r="E53" s="39"/>
      <c r="G53" s="66"/>
      <c r="H53" s="48"/>
      <c r="I53" s="66"/>
      <c r="J53" s="52"/>
      <c r="K53" s="48"/>
      <c r="L53" s="48"/>
    </row>
    <row r="54" spans="1:12" ht="15.75">
      <c r="A54" s="30"/>
      <c r="B54" s="51" t="s">
        <v>168</v>
      </c>
      <c r="C54" s="39">
        <v>0</v>
      </c>
      <c r="D54" s="39"/>
      <c r="E54" s="39">
        <v>0</v>
      </c>
      <c r="G54" s="66"/>
      <c r="H54" s="48"/>
      <c r="I54" s="66"/>
      <c r="J54" s="52"/>
      <c r="K54" s="48"/>
      <c r="L54" s="48"/>
    </row>
    <row r="55" spans="1:12" ht="15.75">
      <c r="A55" s="30"/>
      <c r="B55" s="51" t="s">
        <v>167</v>
      </c>
      <c r="C55" s="39">
        <v>0</v>
      </c>
      <c r="D55" s="64"/>
      <c r="E55" s="39">
        <v>-21000</v>
      </c>
      <c r="G55" s="66"/>
      <c r="H55" s="48"/>
      <c r="I55" s="66"/>
      <c r="J55" s="52"/>
      <c r="K55" s="48"/>
      <c r="L55" s="48"/>
    </row>
    <row r="56" spans="1:12" ht="15.75">
      <c r="A56" s="30"/>
      <c r="B56" s="51" t="s">
        <v>109</v>
      </c>
      <c r="C56" s="39">
        <v>-32934</v>
      </c>
      <c r="D56" s="64"/>
      <c r="E56" s="39">
        <v>-32345</v>
      </c>
      <c r="G56" s="148"/>
      <c r="H56" s="149"/>
      <c r="I56" s="76"/>
      <c r="J56" s="67"/>
      <c r="K56" s="48"/>
      <c r="L56" s="48"/>
    </row>
    <row r="57" spans="1:12" ht="15.75">
      <c r="A57" s="30"/>
      <c r="B57" s="51" t="s">
        <v>154</v>
      </c>
      <c r="C57" s="39">
        <v>-78155</v>
      </c>
      <c r="D57" s="64"/>
      <c r="E57" s="39">
        <v>-42577</v>
      </c>
      <c r="G57" s="76"/>
      <c r="H57" s="149"/>
      <c r="I57" s="76"/>
      <c r="J57" s="76"/>
      <c r="K57" s="48"/>
      <c r="L57" s="48"/>
    </row>
    <row r="58" spans="1:12" ht="16.5" customHeight="1">
      <c r="A58" s="30"/>
      <c r="B58" s="51" t="s">
        <v>67</v>
      </c>
      <c r="C58" s="39">
        <v>-620914</v>
      </c>
      <c r="D58" s="39"/>
      <c r="E58" s="39">
        <v>-90819</v>
      </c>
      <c r="G58" s="68"/>
      <c r="H58" s="68"/>
      <c r="I58" s="76"/>
      <c r="J58" s="67"/>
      <c r="K58" s="48"/>
      <c r="L58" s="48"/>
    </row>
    <row r="59" spans="1:12" ht="16.5" customHeight="1">
      <c r="A59" s="30"/>
      <c r="B59" s="51" t="s">
        <v>159</v>
      </c>
      <c r="C59" s="39">
        <v>-819870</v>
      </c>
      <c r="D59" s="39"/>
      <c r="E59" s="39">
        <v>-1012370</v>
      </c>
      <c r="G59" s="69"/>
      <c r="H59" s="68"/>
      <c r="I59" s="76"/>
      <c r="J59" s="67"/>
      <c r="K59" s="48"/>
      <c r="L59" s="48"/>
    </row>
    <row r="60" spans="1:12" ht="16.5" customHeight="1">
      <c r="A60" s="30"/>
      <c r="B60" s="51" t="s">
        <v>68</v>
      </c>
      <c r="C60" s="39">
        <v>519249</v>
      </c>
      <c r="D60" s="39"/>
      <c r="E60" s="39">
        <v>403000</v>
      </c>
      <c r="I60" s="48"/>
      <c r="J60" s="52"/>
      <c r="K60" s="48"/>
      <c r="L60" s="48"/>
    </row>
    <row r="61" spans="1:12" ht="16.5" customHeight="1">
      <c r="A61" s="30"/>
      <c r="B61" s="51" t="s">
        <v>196</v>
      </c>
      <c r="C61" s="39">
        <v>1200000</v>
      </c>
      <c r="D61" s="39"/>
      <c r="E61" s="39">
        <v>0</v>
      </c>
      <c r="I61" s="48"/>
      <c r="J61" s="52"/>
      <c r="K61" s="48"/>
      <c r="L61" s="48"/>
    </row>
    <row r="62" spans="1:12" ht="16.5" customHeight="1">
      <c r="A62" s="30"/>
      <c r="B62" s="51" t="s">
        <v>197</v>
      </c>
      <c r="C62" s="39">
        <v>-934537</v>
      </c>
      <c r="D62" s="39"/>
      <c r="E62" s="39">
        <v>0</v>
      </c>
      <c r="I62" s="48"/>
      <c r="J62" s="52"/>
      <c r="K62" s="48"/>
      <c r="L62" s="48"/>
    </row>
    <row r="63" spans="1:10" ht="16.5" customHeight="1">
      <c r="A63" s="30"/>
      <c r="B63" s="38"/>
      <c r="C63" s="39"/>
      <c r="D63" s="39"/>
      <c r="E63" s="39"/>
      <c r="J63" s="52"/>
    </row>
    <row r="64" spans="1:10" ht="16.5" customHeight="1">
      <c r="A64" s="30"/>
      <c r="B64" s="47" t="s">
        <v>69</v>
      </c>
      <c r="C64" s="50">
        <f>SUM(C54:C63)</f>
        <v>-767161</v>
      </c>
      <c r="D64" s="42"/>
      <c r="E64" s="50">
        <f>SUM(E54:E63)</f>
        <v>-796111</v>
      </c>
      <c r="J64" s="52"/>
    </row>
    <row r="65" spans="1:10" ht="16.5" customHeight="1">
      <c r="A65" s="30"/>
      <c r="B65" s="47"/>
      <c r="C65" s="53"/>
      <c r="D65" s="42"/>
      <c r="E65" s="42"/>
      <c r="J65" s="52"/>
    </row>
    <row r="66" spans="1:10" ht="15.75">
      <c r="A66" s="30"/>
      <c r="B66" s="47" t="s">
        <v>70</v>
      </c>
      <c r="C66" s="54"/>
      <c r="D66" s="55"/>
      <c r="E66" s="54"/>
      <c r="J66" s="52"/>
    </row>
    <row r="67" spans="1:10" ht="15.75">
      <c r="A67" s="30"/>
      <c r="B67" s="47" t="s">
        <v>71</v>
      </c>
      <c r="C67" s="54">
        <f>C40+C51+C64</f>
        <v>4063484</v>
      </c>
      <c r="D67" s="55"/>
      <c r="E67" s="54">
        <f>E40+E51+E64</f>
        <v>-2423352</v>
      </c>
      <c r="J67" s="52"/>
    </row>
    <row r="68" spans="1:10" ht="15.75">
      <c r="A68" s="38"/>
      <c r="B68" s="48"/>
      <c r="C68" s="138"/>
      <c r="D68" s="139"/>
      <c r="E68" s="138"/>
      <c r="J68" s="48"/>
    </row>
    <row r="69" spans="1:10" ht="15.75">
      <c r="A69" s="38"/>
      <c r="B69" s="48" t="s">
        <v>72</v>
      </c>
      <c r="C69" s="54">
        <v>523081</v>
      </c>
      <c r="D69" s="55"/>
      <c r="E69" s="54">
        <v>-242700</v>
      </c>
      <c r="J69" s="48"/>
    </row>
    <row r="70" spans="1:10" ht="15.75">
      <c r="A70" s="38"/>
      <c r="B70" s="48"/>
      <c r="C70" s="136"/>
      <c r="D70" s="136"/>
      <c r="E70" s="136"/>
      <c r="J70" s="48"/>
    </row>
    <row r="71" spans="1:10" ht="15.75">
      <c r="A71" s="38"/>
      <c r="B71" s="47" t="s">
        <v>86</v>
      </c>
      <c r="C71" s="39">
        <v>2962250</v>
      </c>
      <c r="D71" s="39"/>
      <c r="E71" s="39">
        <v>5628302</v>
      </c>
      <c r="J71" s="48"/>
    </row>
    <row r="72" spans="1:5" ht="15.75">
      <c r="A72" s="38"/>
      <c r="B72" s="48"/>
      <c r="C72" s="136"/>
      <c r="D72" s="136"/>
      <c r="E72" s="136"/>
    </row>
    <row r="73" spans="1:5" ht="16.5" thickBot="1">
      <c r="A73" s="38"/>
      <c r="B73" s="47" t="s">
        <v>194</v>
      </c>
      <c r="C73" s="56">
        <f>SUM(C66:C71)</f>
        <v>7548815</v>
      </c>
      <c r="D73" s="42"/>
      <c r="E73" s="56">
        <f>SUM(E66:E71)</f>
        <v>2962250</v>
      </c>
    </row>
    <row r="74" spans="1:5" ht="16.5" thickTop="1">
      <c r="A74" s="38"/>
      <c r="B74" s="47"/>
      <c r="C74" s="136"/>
      <c r="D74" s="136"/>
      <c r="E74" s="136"/>
    </row>
    <row r="75" spans="1:5" ht="15.75">
      <c r="A75" s="38"/>
      <c r="B75" s="30"/>
      <c r="C75" s="136"/>
      <c r="D75" s="136"/>
      <c r="E75" s="136"/>
    </row>
    <row r="76" spans="1:5" ht="15.75">
      <c r="A76" s="38"/>
      <c r="B76" s="57" t="s">
        <v>73</v>
      </c>
      <c r="C76" s="58"/>
      <c r="D76" s="58"/>
      <c r="E76" s="58"/>
    </row>
    <row r="77" spans="1:5" ht="15.75">
      <c r="A77" s="30"/>
      <c r="B77" s="38" t="s">
        <v>74</v>
      </c>
      <c r="C77" s="58"/>
      <c r="D77" s="58"/>
      <c r="E77" s="58"/>
    </row>
    <row r="78" spans="1:5" ht="15.75">
      <c r="A78" s="30"/>
      <c r="B78" s="38" t="s">
        <v>75</v>
      </c>
      <c r="C78" s="39">
        <v>4153983</v>
      </c>
      <c r="D78" s="39"/>
      <c r="E78" s="39">
        <v>1495648</v>
      </c>
    </row>
    <row r="79" spans="1:5" ht="15.75">
      <c r="A79" s="30"/>
      <c r="B79" s="38" t="s">
        <v>76</v>
      </c>
      <c r="C79" s="41">
        <v>3394832</v>
      </c>
      <c r="D79" s="39"/>
      <c r="E79" s="41">
        <v>1466602</v>
      </c>
    </row>
    <row r="80" spans="1:5" ht="16.5" thickBot="1">
      <c r="A80" s="30"/>
      <c r="B80" s="38"/>
      <c r="C80" s="59">
        <f>SUM(C78:C79)</f>
        <v>7548815</v>
      </c>
      <c r="D80" s="60"/>
      <c r="E80" s="59">
        <f>SUM(E78:E79)</f>
        <v>2962250</v>
      </c>
    </row>
    <row r="81" spans="1:9" ht="16.5" thickTop="1">
      <c r="A81" s="30"/>
      <c r="B81" s="38"/>
      <c r="C81" s="140"/>
      <c r="D81" s="141"/>
      <c r="E81" s="140"/>
      <c r="G81" s="27"/>
      <c r="H81" s="70"/>
      <c r="I81" s="70"/>
    </row>
    <row r="82" ht="15.75">
      <c r="F82" s="142"/>
    </row>
    <row r="83" spans="1:6" ht="15.75">
      <c r="A83" s="65" t="s">
        <v>160</v>
      </c>
      <c r="F83" s="142"/>
    </row>
    <row r="84" spans="1:6" ht="15.75">
      <c r="A84" s="65" t="s">
        <v>161</v>
      </c>
      <c r="F84" s="12"/>
    </row>
    <row r="85" ht="15.75">
      <c r="F85" s="12"/>
    </row>
  </sheetData>
  <printOptions/>
  <pageMargins left="1.13" right="0.18" top="0.17" bottom="0.22" header="0.17" footer="0.17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Grand-Flo Electronic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PGLim</dc:creator>
  <cp:keywords/>
  <dc:description/>
  <cp:lastModifiedBy>Cospec 2</cp:lastModifiedBy>
  <cp:lastPrinted>2007-02-14T10:14:43Z</cp:lastPrinted>
  <dcterms:created xsi:type="dcterms:W3CDTF">2005-11-21T03:06:23Z</dcterms:created>
  <dcterms:modified xsi:type="dcterms:W3CDTF">2007-02-14T10:15:10Z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-1486550422</vt:i4>
  </property>
  <property fmtid="{D5CDD505-2E9C-101B-9397-08002B2CF9AE}" pid="3" name="_EmailSubject">
    <vt:lpwstr/>
  </property>
  <property fmtid="{D5CDD505-2E9C-101B-9397-08002B2CF9AE}" pid="4" name="_AuthorEmail">
    <vt:lpwstr>emilylim@grand-flo.com</vt:lpwstr>
  </property>
  <property fmtid="{D5CDD505-2E9C-101B-9397-08002B2CF9AE}" pid="5" name="_AuthorEmailDisplayName">
    <vt:lpwstr>Emily Lim</vt:lpwstr>
  </property>
  <property fmtid="{D5CDD505-2E9C-101B-9397-08002B2CF9AE}" pid="6" name="_ReviewingToolsShownOnce">
    <vt:lpwstr/>
  </property>
</Properties>
</file>